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autoCompressPictures="0"/>
  <mc:AlternateContent xmlns:mc="http://schemas.openxmlformats.org/markup-compatibility/2006">
    <mc:Choice Requires="x15">
      <x15ac:absPath xmlns:x15ac="http://schemas.microsoft.com/office/spreadsheetml/2010/11/ac" url="D:\Documents\HCR\口腔外科学学会周術期\"/>
    </mc:Choice>
  </mc:AlternateContent>
  <bookViews>
    <workbookView xWindow="0" yWindow="0" windowWidth="23040" windowHeight="8628" activeTab="5"/>
  </bookViews>
  <sheets>
    <sheet name="詳細版の説明" sheetId="11" r:id="rId1"/>
    <sheet name="表1 入力" sheetId="6" r:id="rId2"/>
    <sheet name="表2 入力" sheetId="7" r:id="rId3"/>
    <sheet name="表3 入力" sheetId="8" r:id="rId4"/>
    <sheet name="Calc." sheetId="4" state="hidden" r:id="rId5"/>
    <sheet name="出力" sheetId="10" r:id="rId6"/>
  </sheet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F8" i="10" l="1"/>
  <c r="D8" i="10"/>
  <c r="CJ1159" i="4"/>
  <c r="CI1159" i="4"/>
  <c r="CK1159" i="4"/>
  <c r="CJ1149" i="4"/>
  <c r="CJ1150" i="4"/>
  <c r="CJ1151" i="4"/>
  <c r="CJ1152" i="4"/>
  <c r="CJ1153" i="4"/>
  <c r="CJ1154" i="4"/>
  <c r="CJ1155" i="4"/>
  <c r="CJ1156" i="4"/>
  <c r="CJ1157" i="4"/>
  <c r="CJ1158" i="4"/>
  <c r="CI1149" i="4"/>
  <c r="CI1150" i="4"/>
  <c r="CI1151" i="4"/>
  <c r="CI1152" i="4"/>
  <c r="CI1153" i="4"/>
  <c r="CI1154" i="4"/>
  <c r="CI1155" i="4"/>
  <c r="CI1156" i="4"/>
  <c r="CI1157" i="4"/>
  <c r="CI1158" i="4"/>
  <c r="CK1158" i="4"/>
  <c r="CK1160" i="4"/>
  <c r="CK1161" i="4"/>
  <c r="F21" i="8"/>
  <c r="CM1179" i="4"/>
  <c r="CM1170" i="4"/>
  <c r="CO1157" i="4"/>
  <c r="CP1157" i="4"/>
  <c r="CQ1157" i="4"/>
  <c r="CO1158" i="4"/>
  <c r="CP1158" i="4"/>
  <c r="CQ1158" i="4"/>
  <c r="CN1158" i="4"/>
  <c r="CN1157" i="4"/>
  <c r="CO1152" i="4"/>
  <c r="CO1151" i="4"/>
  <c r="CN1152" i="4"/>
  <c r="CN1151" i="4"/>
  <c r="CK1147" i="4"/>
  <c r="CI1147" i="4"/>
  <c r="H36" i="10"/>
  <c r="H29" i="10"/>
  <c r="CK1179" i="4"/>
  <c r="CR1158" i="4"/>
  <c r="CS1158" i="4"/>
  <c r="CT1158" i="4"/>
  <c r="CU1158" i="4"/>
  <c r="CJ1182" i="4"/>
  <c r="CL1182" i="4"/>
  <c r="CN1182" i="4"/>
  <c r="I39" i="10"/>
  <c r="CP1152" i="4"/>
  <c r="CQ1152" i="4"/>
  <c r="CR1152" i="4"/>
  <c r="CS1152" i="4"/>
  <c r="CJ1181" i="4"/>
  <c r="CL1181" i="4"/>
  <c r="CN1181" i="4"/>
  <c r="I38" i="10"/>
  <c r="CR1157" i="4"/>
  <c r="CS1157" i="4"/>
  <c r="CT1157" i="4"/>
  <c r="CU1157" i="4"/>
  <c r="CJ1180" i="4"/>
  <c r="CL1180" i="4"/>
  <c r="CN1180" i="4"/>
  <c r="I37" i="10"/>
  <c r="CP1151" i="4"/>
  <c r="CQ1151" i="4"/>
  <c r="CR1151" i="4"/>
  <c r="CS1151" i="4"/>
  <c r="CJ1179" i="4"/>
  <c r="CL1179" i="4"/>
  <c r="CN1179" i="4"/>
  <c r="I36" i="10"/>
  <c r="CK1170" i="4"/>
  <c r="CJ1173" i="4"/>
  <c r="CL1173" i="4"/>
  <c r="CN1173" i="4"/>
  <c r="I32" i="10"/>
  <c r="CJ1172" i="4"/>
  <c r="CL1172" i="4"/>
  <c r="CN1172" i="4"/>
  <c r="I31" i="10"/>
  <c r="CJ1171" i="4"/>
  <c r="CL1171" i="4"/>
  <c r="CN1171" i="4"/>
  <c r="I30" i="10"/>
  <c r="CJ1170" i="4"/>
  <c r="CL1170" i="4"/>
  <c r="CN1170" i="4"/>
  <c r="I29" i="10"/>
  <c r="G39" i="10"/>
  <c r="G38" i="10"/>
  <c r="G37" i="10"/>
  <c r="G36" i="10"/>
  <c r="G32" i="10"/>
  <c r="G31" i="10"/>
  <c r="G30" i="10"/>
  <c r="G29" i="10"/>
  <c r="F36" i="10"/>
  <c r="F29" i="10"/>
  <c r="P19" i="10"/>
  <c r="O19" i="10"/>
  <c r="N19" i="10"/>
  <c r="P18" i="10"/>
  <c r="O18" i="10"/>
  <c r="N18" i="10"/>
  <c r="M19" i="10"/>
  <c r="M18" i="10"/>
  <c r="N13" i="10"/>
  <c r="M13" i="10"/>
  <c r="L13" i="10"/>
  <c r="N12" i="10"/>
  <c r="M12" i="10"/>
  <c r="L12" i="10"/>
  <c r="K13" i="10"/>
  <c r="K12" i="10"/>
  <c r="L19" i="10"/>
  <c r="K19" i="10"/>
  <c r="J19" i="10"/>
  <c r="L18" i="10"/>
  <c r="K18" i="10"/>
  <c r="J18" i="10"/>
  <c r="I19" i="10"/>
  <c r="I18" i="10"/>
  <c r="J13" i="10"/>
  <c r="J12" i="10"/>
  <c r="I13" i="10"/>
  <c r="I12" i="10"/>
  <c r="F22" i="10"/>
  <c r="F21" i="10"/>
  <c r="F20" i="10"/>
  <c r="F19" i="10"/>
  <c r="E20" i="10"/>
  <c r="F27" i="6"/>
  <c r="E19" i="10"/>
  <c r="D20" i="10"/>
  <c r="D27" i="6"/>
  <c r="D19" i="10"/>
  <c r="E18" i="10"/>
  <c r="E17" i="10"/>
  <c r="E16" i="10"/>
  <c r="E15" i="10"/>
  <c r="E14" i="10"/>
  <c r="E13" i="10"/>
  <c r="E12" i="10"/>
  <c r="E11" i="10"/>
  <c r="E10" i="10"/>
  <c r="D18" i="10"/>
  <c r="D17" i="10"/>
  <c r="D16" i="10"/>
  <c r="D15" i="10"/>
  <c r="D14" i="10"/>
  <c r="D13" i="10"/>
  <c r="D12" i="10"/>
  <c r="D11" i="10"/>
  <c r="D10" i="10"/>
  <c r="E39" i="10"/>
  <c r="E38" i="10"/>
  <c r="E37" i="10"/>
  <c r="E36" i="10"/>
  <c r="E32" i="10"/>
  <c r="E31" i="10"/>
  <c r="E30" i="10"/>
  <c r="E29" i="10"/>
  <c r="N21" i="8"/>
  <c r="F12" i="8"/>
  <c r="N12" i="8"/>
  <c r="E24" i="8"/>
  <c r="M24" i="8"/>
  <c r="E23" i="8"/>
  <c r="M23" i="8"/>
  <c r="E22" i="8"/>
  <c r="M22" i="8"/>
  <c r="E21" i="8"/>
  <c r="M21" i="8"/>
  <c r="E15" i="8"/>
  <c r="M15" i="8"/>
  <c r="E14" i="8"/>
  <c r="M14" i="8"/>
  <c r="E13" i="8"/>
  <c r="M13" i="8"/>
  <c r="E12" i="8"/>
  <c r="M12" i="8"/>
  <c r="O24" i="8"/>
  <c r="Q24" i="8"/>
  <c r="G24" i="8"/>
  <c r="I24" i="8"/>
  <c r="O23" i="8"/>
  <c r="Q23" i="8"/>
  <c r="G23" i="8"/>
  <c r="I23" i="8"/>
  <c r="O22" i="8"/>
  <c r="Q22" i="8"/>
  <c r="G22" i="8"/>
  <c r="I22" i="8"/>
  <c r="O21" i="8"/>
  <c r="Q21" i="8"/>
  <c r="G21" i="8"/>
  <c r="I21" i="8"/>
  <c r="O15" i="8"/>
  <c r="Q15" i="8"/>
  <c r="G15" i="8"/>
  <c r="I15" i="8"/>
  <c r="O14" i="8"/>
  <c r="Q14" i="8"/>
  <c r="G14" i="8"/>
  <c r="I14" i="8"/>
  <c r="O13" i="8"/>
  <c r="Q13" i="8"/>
  <c r="G13" i="8"/>
  <c r="I13" i="8"/>
  <c r="O12" i="8"/>
  <c r="Q12" i="8"/>
  <c r="G12" i="8"/>
  <c r="I12" i="8"/>
  <c r="I27" i="6"/>
  <c r="K27" i="6"/>
</calcChain>
</file>

<file path=xl/sharedStrings.xml><?xml version="1.0" encoding="utf-8"?>
<sst xmlns="http://schemas.openxmlformats.org/spreadsheetml/2006/main" count="327" uniqueCount="89">
  <si>
    <t>人件費月額（円）</t>
    <rPh sb="0" eb="3">
      <t>ジンケンヒ</t>
    </rPh>
    <rPh sb="3" eb="5">
      <t>ゲツガク</t>
    </rPh>
    <rPh sb="6" eb="7">
      <t>エン</t>
    </rPh>
    <phoneticPr fontId="3"/>
  </si>
  <si>
    <t>1件当たり診療報酬金額（円）</t>
    <rPh sb="5" eb="7">
      <t>シンリョウ</t>
    </rPh>
    <rPh sb="7" eb="9">
      <t>ホウシュウ</t>
    </rPh>
    <rPh sb="9" eb="11">
      <t>キンガク</t>
    </rPh>
    <rPh sb="12" eb="13">
      <t>エン</t>
    </rPh>
    <phoneticPr fontId="3"/>
  </si>
  <si>
    <t>歯科医師</t>
    <rPh sb="0" eb="2">
      <t>シカ</t>
    </rPh>
    <rPh sb="2" eb="4">
      <t>イシ</t>
    </rPh>
    <phoneticPr fontId="6"/>
  </si>
  <si>
    <t>歯科衛生士</t>
  </si>
  <si>
    <t>常勤</t>
    <rPh sb="0" eb="2">
      <t>ジョウキン</t>
    </rPh>
    <phoneticPr fontId="3"/>
  </si>
  <si>
    <t>非常勤</t>
    <rPh sb="0" eb="3">
      <t>ヒジョウキン</t>
    </rPh>
    <phoneticPr fontId="3"/>
  </si>
  <si>
    <t>診療報酬点数項目</t>
    <rPh sb="0" eb="2">
      <t>シンリョウ</t>
    </rPh>
    <rPh sb="2" eb="4">
      <t>ホウシュウ</t>
    </rPh>
    <rPh sb="4" eb="6">
      <t>テンスウ</t>
    </rPh>
    <rPh sb="6" eb="8">
      <t>コウモク</t>
    </rPh>
    <phoneticPr fontId="3"/>
  </si>
  <si>
    <t>件数</t>
    <rPh sb="0" eb="2">
      <t>ケンスウ</t>
    </rPh>
    <phoneticPr fontId="3"/>
  </si>
  <si>
    <t>点数</t>
    <rPh sb="0" eb="2">
      <t>テンスウ</t>
    </rPh>
    <phoneticPr fontId="3"/>
  </si>
  <si>
    <t>1件当たり点数</t>
    <rPh sb="1" eb="2">
      <t>ケン</t>
    </rPh>
    <rPh sb="2" eb="3">
      <t>ア</t>
    </rPh>
    <rPh sb="5" eb="7">
      <t>テンスウ</t>
    </rPh>
    <phoneticPr fontId="3"/>
  </si>
  <si>
    <t>周術期口腔機能管理計画策定料</t>
    <phoneticPr fontId="3"/>
  </si>
  <si>
    <t>周術期口腔機能管理料Ⅰ　手術前</t>
    <phoneticPr fontId="3"/>
  </si>
  <si>
    <t>周術期口腔機能管理料Ⅰ　手術後</t>
    <phoneticPr fontId="3"/>
  </si>
  <si>
    <t>周術期口腔機能管理料Ⅱ　手術前</t>
    <phoneticPr fontId="3"/>
  </si>
  <si>
    <t>周術期口腔機能管理料Ⅱ　手術後</t>
    <phoneticPr fontId="3"/>
  </si>
  <si>
    <t>周術期口腔機能管理料Ⅲ　　　　</t>
    <phoneticPr fontId="3"/>
  </si>
  <si>
    <t>周術期専門的口腔衛生処置　　　</t>
    <phoneticPr fontId="3"/>
  </si>
  <si>
    <t>周術期専門的口腔衛生処置　50/100　加算</t>
    <phoneticPr fontId="3"/>
  </si>
  <si>
    <t>周術期口腔機能管理後手術　加算</t>
    <rPh sb="0" eb="3">
      <t>シュウジュツキ</t>
    </rPh>
    <phoneticPr fontId="3"/>
  </si>
  <si>
    <t>資料：平成27年社会医療診療行為別調査</t>
    <rPh sb="0" eb="2">
      <t>シリョウ</t>
    </rPh>
    <phoneticPr fontId="3"/>
  </si>
  <si>
    <t>記入例</t>
    <rPh sb="0" eb="2">
      <t>キニュウ</t>
    </rPh>
    <rPh sb="2" eb="3">
      <t>レイ</t>
    </rPh>
    <phoneticPr fontId="3"/>
  </si>
  <si>
    <t>※直近の12か月または前年度実績から、該当する項目の件数と点数を入力してください。</t>
    <rPh sb="19" eb="21">
      <t>ガイトウ</t>
    </rPh>
    <rPh sb="23" eb="25">
      <t>コウモク</t>
    </rPh>
    <rPh sb="26" eb="28">
      <t>ケンスウ</t>
    </rPh>
    <rPh sb="29" eb="31">
      <t>テンスウ</t>
    </rPh>
    <rPh sb="32" eb="34">
      <t>ニュウリョク</t>
    </rPh>
    <phoneticPr fontId="3"/>
  </si>
  <si>
    <t>対象期間</t>
    <rPh sb="0" eb="2">
      <t>タイショウ</t>
    </rPh>
    <rPh sb="2" eb="4">
      <t>キカン</t>
    </rPh>
    <phoneticPr fontId="3"/>
  </si>
  <si>
    <t>～</t>
    <phoneticPr fontId="3"/>
  </si>
  <si>
    <t>歯科点数全項目</t>
    <rPh sb="0" eb="2">
      <t>シカ</t>
    </rPh>
    <rPh sb="2" eb="4">
      <t>テンスウ</t>
    </rPh>
    <rPh sb="4" eb="7">
      <t>ゼンコウモク</t>
    </rPh>
    <phoneticPr fontId="3"/>
  </si>
  <si>
    <t>周術期口腔機能管理　計</t>
    <rPh sb="0" eb="5">
      <t>シュウジュツキコウクウ</t>
    </rPh>
    <rPh sb="5" eb="7">
      <t>キノウ</t>
    </rPh>
    <rPh sb="7" eb="9">
      <t>カンリ</t>
    </rPh>
    <rPh sb="10" eb="11">
      <t>ケイ</t>
    </rPh>
    <phoneticPr fontId="3"/>
  </si>
  <si>
    <t>歯科点数全項目　</t>
    <rPh sb="0" eb="2">
      <t>シカ</t>
    </rPh>
    <rPh sb="2" eb="4">
      <t>テンスウ</t>
    </rPh>
    <rPh sb="4" eb="7">
      <t>ゼンコウモク</t>
    </rPh>
    <phoneticPr fontId="3"/>
  </si>
  <si>
    <t>表1　年間の「周術期口腔機能管理」と「歯科全体」の実績</t>
    <rPh sb="0" eb="1">
      <t>ヒョウ</t>
    </rPh>
    <rPh sb="19" eb="21">
      <t>シカ</t>
    </rPh>
    <rPh sb="21" eb="23">
      <t>ゼンタイ</t>
    </rPh>
    <phoneticPr fontId="3"/>
  </si>
  <si>
    <t>1件当たり点数に周術期口腔機能管理の占める割合</t>
    <rPh sb="1" eb="2">
      <t>ケン</t>
    </rPh>
    <rPh sb="2" eb="3">
      <t>ア</t>
    </rPh>
    <rPh sb="5" eb="7">
      <t>テンスウ</t>
    </rPh>
    <rPh sb="18" eb="19">
      <t>シ</t>
    </rPh>
    <rPh sb="21" eb="23">
      <t>ワリアイ</t>
    </rPh>
    <phoneticPr fontId="3"/>
  </si>
  <si>
    <t>1）「周術期口腔機能管理」と「歯科全体」の件数と点数の合計、1件当たり点数を計算します。</t>
    <rPh sb="15" eb="17">
      <t>シカ</t>
    </rPh>
    <rPh sb="17" eb="19">
      <t>ゼンタイ</t>
    </rPh>
    <rPh sb="21" eb="23">
      <t>ケンスウ</t>
    </rPh>
    <rPh sb="24" eb="26">
      <t>テンスウ</t>
    </rPh>
    <rPh sb="27" eb="29">
      <t>ゴウケイ</t>
    </rPh>
    <rPh sb="31" eb="32">
      <t>ケン</t>
    </rPh>
    <rPh sb="32" eb="33">
      <t>ア</t>
    </rPh>
    <rPh sb="35" eb="37">
      <t>テンスウ</t>
    </rPh>
    <rPh sb="38" eb="40">
      <t>ケイサン</t>
    </rPh>
    <phoneticPr fontId="3"/>
  </si>
  <si>
    <t>2）「歯科」全体の1件当たり点数に「周術期口腔機能管理」が占める割合を計算します。</t>
    <rPh sb="3" eb="5">
      <t>シカ</t>
    </rPh>
    <rPh sb="6" eb="8">
      <t>ゼンタイ</t>
    </rPh>
    <rPh sb="10" eb="11">
      <t>ケン</t>
    </rPh>
    <rPh sb="11" eb="12">
      <t>ア</t>
    </rPh>
    <rPh sb="14" eb="16">
      <t>テンスウ</t>
    </rPh>
    <rPh sb="18" eb="27">
      <t>シュウジュツキコウクウキノウカンリ</t>
    </rPh>
    <rPh sb="29" eb="30">
      <t>シ</t>
    </rPh>
    <rPh sb="32" eb="34">
      <t>ワリアイ</t>
    </rPh>
    <rPh sb="35" eb="37">
      <t>ケイサン</t>
    </rPh>
    <phoneticPr fontId="3"/>
  </si>
  <si>
    <t>円</t>
    <rPh sb="0" eb="1">
      <t>エン</t>
    </rPh>
    <phoneticPr fontId="8"/>
  </si>
  <si>
    <t>円</t>
    <rPh sb="0" eb="1">
      <t>エン</t>
    </rPh>
    <phoneticPr fontId="3"/>
  </si>
  <si>
    <t>年間賞与その他特別給与額 d</t>
    <phoneticPr fontId="6"/>
  </si>
  <si>
    <t>推計年額賃金 e (axbxcx12+d)</t>
    <rPh sb="0" eb="2">
      <t>スイケイ</t>
    </rPh>
    <rPh sb="2" eb="4">
      <t>ネンガク</t>
    </rPh>
    <rPh sb="4" eb="6">
      <t>チンギン</t>
    </rPh>
    <phoneticPr fontId="3"/>
  </si>
  <si>
    <t>賃金/月 f</t>
    <rPh sb="3" eb="4">
      <t>ゲツ</t>
    </rPh>
    <phoneticPr fontId="3"/>
  </si>
  <si>
    <t>法定福利費*  g</t>
    <rPh sb="0" eb="2">
      <t>ホウテイ</t>
    </rPh>
    <rPh sb="2" eb="4">
      <t>フクリ</t>
    </rPh>
    <rPh sb="4" eb="5">
      <t>ヒ</t>
    </rPh>
    <phoneticPr fontId="3"/>
  </si>
  <si>
    <t>人件費/月  h(f+g)</t>
    <rPh sb="0" eb="3">
      <t>ジンケンヒ</t>
    </rPh>
    <rPh sb="4" eb="5">
      <t>ツキ</t>
    </rPh>
    <phoneticPr fontId="3"/>
  </si>
  <si>
    <t>日</t>
    <rPh sb="0" eb="1">
      <t>ニチ</t>
    </rPh>
    <phoneticPr fontId="6"/>
  </si>
  <si>
    <t>時間</t>
    <rPh sb="0" eb="2">
      <t>ジカン</t>
    </rPh>
    <phoneticPr fontId="8"/>
  </si>
  <si>
    <t>年間賞与その他特別給与額  b</t>
    <rPh sb="0" eb="2">
      <t>ネンカン</t>
    </rPh>
    <rPh sb="2" eb="4">
      <t>ショウヨ</t>
    </rPh>
    <rPh sb="6" eb="7">
      <t>タ</t>
    </rPh>
    <rPh sb="7" eb="8">
      <t>トク</t>
    </rPh>
    <rPh sb="8" eb="9">
      <t>ベツ</t>
    </rPh>
    <rPh sb="9" eb="11">
      <t>キュウヨ</t>
    </rPh>
    <rPh sb="11" eb="12">
      <t>ガク</t>
    </rPh>
    <phoneticPr fontId="8"/>
  </si>
  <si>
    <t>法定福利費*  e</t>
    <rPh sb="0" eb="2">
      <t>ホウテイ</t>
    </rPh>
    <rPh sb="2" eb="4">
      <t>フクリ</t>
    </rPh>
    <rPh sb="4" eb="5">
      <t>ヒ</t>
    </rPh>
    <phoneticPr fontId="3"/>
  </si>
  <si>
    <t>人件費/月 g  (d+e)</t>
    <rPh sb="0" eb="3">
      <t>ジンケンヒ</t>
    </rPh>
    <rPh sb="4" eb="5">
      <t>ツキ</t>
    </rPh>
    <phoneticPr fontId="3"/>
  </si>
  <si>
    <t>表2　月額人件費</t>
    <rPh sb="0" eb="1">
      <t>ヒョウ</t>
    </rPh>
    <rPh sb="3" eb="5">
      <t>ゲツガク</t>
    </rPh>
    <rPh sb="5" eb="8">
      <t>ジンケンヒ</t>
    </rPh>
    <phoneticPr fontId="3"/>
  </si>
  <si>
    <t>1）常勤</t>
    <rPh sb="2" eb="4">
      <t>ジョウキン</t>
    </rPh>
    <phoneticPr fontId="3"/>
  </si>
  <si>
    <t>給与月額 a</t>
    <rPh sb="0" eb="2">
      <t>キュウヨ</t>
    </rPh>
    <rPh sb="2" eb="3">
      <t>ツキ</t>
    </rPh>
    <rPh sb="3" eb="4">
      <t>ガク</t>
    </rPh>
    <phoneticPr fontId="8"/>
  </si>
  <si>
    <t>推計年額賃金  ｃ  (ax12+b)</t>
    <rPh sb="0" eb="2">
      <t>スイケイ</t>
    </rPh>
    <rPh sb="2" eb="4">
      <t>ネンガク</t>
    </rPh>
    <rPh sb="4" eb="6">
      <t>チンギン</t>
    </rPh>
    <phoneticPr fontId="3"/>
  </si>
  <si>
    <t>賃金/月  d  (c/12)</t>
    <rPh sb="3" eb="4">
      <t>ゲツ</t>
    </rPh>
    <phoneticPr fontId="3"/>
  </si>
  <si>
    <t>２）非常勤</t>
    <rPh sb="2" eb="5">
      <t>ヒジョウキン</t>
    </rPh>
    <phoneticPr fontId="3"/>
  </si>
  <si>
    <t>１か月の勤務日数 a</t>
    <rPh sb="2" eb="3">
      <t>ゲツ</t>
    </rPh>
    <rPh sb="4" eb="6">
      <t>キンム</t>
    </rPh>
    <rPh sb="6" eb="8">
      <t>ニッスウ</t>
    </rPh>
    <phoneticPr fontId="6"/>
  </si>
  <si>
    <t>１日当たり勤務時間数 b</t>
    <rPh sb="1" eb="2">
      <t>ニチ</t>
    </rPh>
    <rPh sb="2" eb="3">
      <t>ア</t>
    </rPh>
    <rPh sb="5" eb="7">
      <t>キンム</t>
    </rPh>
    <rPh sb="7" eb="10">
      <t>ジカンスウ</t>
    </rPh>
    <phoneticPr fontId="8"/>
  </si>
  <si>
    <t>時間給額 c</t>
    <rPh sb="0" eb="3">
      <t>ジカンキュウ</t>
    </rPh>
    <rPh sb="3" eb="4">
      <t>ガク</t>
    </rPh>
    <phoneticPr fontId="6"/>
  </si>
  <si>
    <t>※　常勤の場合は給与月額と年間賞与等の金額、非常勤の場合は１か月の勤務日数、1日の勤務時間、時間給を記入してください。</t>
    <rPh sb="2" eb="4">
      <t>ジョウキン</t>
    </rPh>
    <rPh sb="5" eb="7">
      <t>バアイ</t>
    </rPh>
    <rPh sb="8" eb="10">
      <t>キュウヨ</t>
    </rPh>
    <rPh sb="10" eb="12">
      <t>ゲツガク</t>
    </rPh>
    <rPh sb="13" eb="15">
      <t>ネンカン</t>
    </rPh>
    <rPh sb="15" eb="17">
      <t>ショウヨ</t>
    </rPh>
    <rPh sb="17" eb="18">
      <t>トウ</t>
    </rPh>
    <rPh sb="19" eb="21">
      <t>キンガク</t>
    </rPh>
    <rPh sb="22" eb="25">
      <t>ヒジョウキン</t>
    </rPh>
    <rPh sb="26" eb="28">
      <t>バアイ</t>
    </rPh>
    <rPh sb="31" eb="32">
      <t>ゲツ</t>
    </rPh>
    <rPh sb="33" eb="35">
      <t>キンム</t>
    </rPh>
    <rPh sb="35" eb="37">
      <t>ニッスウ</t>
    </rPh>
    <rPh sb="39" eb="40">
      <t>ニチ</t>
    </rPh>
    <rPh sb="41" eb="43">
      <t>キンム</t>
    </rPh>
    <rPh sb="43" eb="45">
      <t>ジカン</t>
    </rPh>
    <rPh sb="46" eb="49">
      <t>ジカンキュウ</t>
    </rPh>
    <rPh sb="50" eb="52">
      <t>キニュウ</t>
    </rPh>
    <phoneticPr fontId="3"/>
  </si>
  <si>
    <t>法定福利費を含む1か月換算した人件費を計算します。</t>
    <phoneticPr fontId="3"/>
  </si>
  <si>
    <t>人件費月額に相当する件数/月（件）</t>
    <rPh sb="0" eb="3">
      <t>ジンケンヒ</t>
    </rPh>
    <rPh sb="3" eb="5">
      <t>ゲツガク</t>
    </rPh>
    <rPh sb="6" eb="8">
      <t>ソウトウ</t>
    </rPh>
    <rPh sb="10" eb="12">
      <t>ケンスウ</t>
    </rPh>
    <rPh sb="13" eb="14">
      <t>ツキ</t>
    </rPh>
    <rPh sb="15" eb="16">
      <t>ケン</t>
    </rPh>
    <phoneticPr fontId="3"/>
  </si>
  <si>
    <t>実績　月平均件数（件）</t>
    <rPh sb="0" eb="2">
      <t>ジッセキ</t>
    </rPh>
    <rPh sb="3" eb="6">
      <t>ツキヘイキン</t>
    </rPh>
    <rPh sb="6" eb="8">
      <t>ケンスウ</t>
    </rPh>
    <rPh sb="9" eb="10">
      <t>ケン</t>
    </rPh>
    <phoneticPr fontId="3"/>
  </si>
  <si>
    <t>「周術期口腔機能」1件の増加による「歯科」全項目点数への効果</t>
    <rPh sb="1" eb="4">
      <t>シュウジュツキ</t>
    </rPh>
    <rPh sb="4" eb="6">
      <t>コウクウ</t>
    </rPh>
    <rPh sb="6" eb="8">
      <t>キノウ</t>
    </rPh>
    <rPh sb="10" eb="11">
      <t>ケン</t>
    </rPh>
    <rPh sb="12" eb="14">
      <t>ゾウカ</t>
    </rPh>
    <rPh sb="18" eb="20">
      <t>シカ</t>
    </rPh>
    <rPh sb="21" eb="24">
      <t>ゼンコウモク</t>
    </rPh>
    <rPh sb="24" eb="26">
      <t>テンスウ</t>
    </rPh>
    <rPh sb="28" eb="30">
      <t>コウカ</t>
    </rPh>
    <phoneticPr fontId="3"/>
  </si>
  <si>
    <t>人件費月額に相当する件数の倍率</t>
    <rPh sb="0" eb="3">
      <t>ジンケンヒ</t>
    </rPh>
    <rPh sb="3" eb="5">
      <t>ゲツガク</t>
    </rPh>
    <phoneticPr fontId="3"/>
  </si>
  <si>
    <t>2）「周術期口腔機能管理」が1件増えた場合の歯科診療報酬総額への効果を反映した場合</t>
    <rPh sb="15" eb="16">
      <t>ケン</t>
    </rPh>
    <rPh sb="16" eb="17">
      <t>フ</t>
    </rPh>
    <rPh sb="19" eb="21">
      <t>バアイ</t>
    </rPh>
    <rPh sb="32" eb="34">
      <t>コウカ</t>
    </rPh>
    <rPh sb="35" eb="37">
      <t>ハンエイ</t>
    </rPh>
    <rPh sb="39" eb="41">
      <t>バアイ</t>
    </rPh>
    <phoneticPr fontId="3"/>
  </si>
  <si>
    <t>表3　歯科医療職一人当たりの賃金に相当する周術期口腔機能管理の件数倍率</t>
    <rPh sb="0" eb="1">
      <t>ヒョウ</t>
    </rPh>
    <rPh sb="3" eb="5">
      <t>シカ</t>
    </rPh>
    <rPh sb="5" eb="7">
      <t>イリョウ</t>
    </rPh>
    <rPh sb="7" eb="8">
      <t>ショク</t>
    </rPh>
    <rPh sb="8" eb="11">
      <t>ヒトリア</t>
    </rPh>
    <rPh sb="14" eb="16">
      <t>チンギン</t>
    </rPh>
    <rPh sb="17" eb="19">
      <t>ソウトウ</t>
    </rPh>
    <rPh sb="21" eb="30">
      <t>シュウジュツキコウクウキノウカンリ</t>
    </rPh>
    <rPh sb="31" eb="33">
      <t>ケンスウ</t>
    </rPh>
    <rPh sb="33" eb="35">
      <t>バイリツ</t>
    </rPh>
    <phoneticPr fontId="3"/>
  </si>
  <si>
    <t>※歯科医師あるいは歯科衛生士の1か月当たりの人件費に相当する周術期口腔機能管理の現在の件数に対する倍率を計算します。</t>
    <rPh sb="1" eb="3">
      <t>シカ</t>
    </rPh>
    <rPh sb="3" eb="5">
      <t>イシ</t>
    </rPh>
    <rPh sb="9" eb="11">
      <t>シカ</t>
    </rPh>
    <rPh sb="11" eb="14">
      <t>エイセイシ</t>
    </rPh>
    <rPh sb="17" eb="18">
      <t>ゲツ</t>
    </rPh>
    <rPh sb="18" eb="19">
      <t>ア</t>
    </rPh>
    <rPh sb="22" eb="25">
      <t>ジンケンヒ</t>
    </rPh>
    <rPh sb="26" eb="28">
      <t>ソウトウ</t>
    </rPh>
    <rPh sb="30" eb="39">
      <t>シュウジュツキコウクウキノウカンリ</t>
    </rPh>
    <rPh sb="40" eb="42">
      <t>ゲンザイ</t>
    </rPh>
    <rPh sb="43" eb="45">
      <t>ケンスウ</t>
    </rPh>
    <rPh sb="46" eb="47">
      <t>タイ</t>
    </rPh>
    <rPh sb="49" eb="51">
      <t>バイリツ</t>
    </rPh>
    <rPh sb="52" eb="54">
      <t>ケイサン</t>
    </rPh>
    <phoneticPr fontId="3"/>
  </si>
  <si>
    <t>1）「周術期口腔機能管理」の点数のみで計算した場合</t>
    <rPh sb="14" eb="16">
      <t>テンスウ</t>
    </rPh>
    <rPh sb="19" eb="21">
      <t>ケイサン</t>
    </rPh>
    <rPh sb="23" eb="25">
      <t>バアイ</t>
    </rPh>
    <phoneticPr fontId="3"/>
  </si>
  <si>
    <t>人件費月額に相当する件数の増加倍率</t>
    <rPh sb="0" eb="3">
      <t>ジンケンヒ</t>
    </rPh>
    <rPh sb="3" eb="5">
      <t>ゲツガク</t>
    </rPh>
    <rPh sb="13" eb="15">
      <t>ゾウカ</t>
    </rPh>
    <phoneticPr fontId="3"/>
  </si>
  <si>
    <t>＊現在の件数を2.2倍に増やすとその診療報酬は、非常勤の歯科医師1人か常勤歯科衛生士2人、あるいは非常勤の歯科衛生2人の人件費に相当することになります。</t>
    <rPh sb="1" eb="3">
      <t>ゲンザイ</t>
    </rPh>
    <rPh sb="4" eb="6">
      <t>ケンスウ</t>
    </rPh>
    <rPh sb="10" eb="11">
      <t>バイ</t>
    </rPh>
    <rPh sb="12" eb="13">
      <t>フ</t>
    </rPh>
    <rPh sb="18" eb="20">
      <t>シンリョウ</t>
    </rPh>
    <rPh sb="20" eb="22">
      <t>ホウシュウ</t>
    </rPh>
    <rPh sb="24" eb="27">
      <t>ヒジョウキン</t>
    </rPh>
    <rPh sb="28" eb="30">
      <t>シカ</t>
    </rPh>
    <rPh sb="30" eb="32">
      <t>イシ</t>
    </rPh>
    <rPh sb="33" eb="34">
      <t>ニン</t>
    </rPh>
    <rPh sb="35" eb="37">
      <t>ジョウキン</t>
    </rPh>
    <rPh sb="37" eb="39">
      <t>シカ</t>
    </rPh>
    <rPh sb="39" eb="42">
      <t>エイセイシ</t>
    </rPh>
    <rPh sb="43" eb="44">
      <t>ニン</t>
    </rPh>
    <rPh sb="49" eb="52">
      <t>ヒジョウキン</t>
    </rPh>
    <rPh sb="53" eb="55">
      <t>シカ</t>
    </rPh>
    <rPh sb="55" eb="57">
      <t>エイセイ</t>
    </rPh>
    <rPh sb="58" eb="59">
      <t>ニン</t>
    </rPh>
    <rPh sb="60" eb="63">
      <t>ジンケンヒ</t>
    </rPh>
    <rPh sb="64" eb="66">
      <t>ソウトウ</t>
    </rPh>
    <phoneticPr fontId="3"/>
  </si>
  <si>
    <t>＊現在の件数をプラス0.8倍（現在の1.8倍）にするとその診療報酬は、常勤の歯科医師1人の人件費に相当することになります。</t>
    <rPh sb="1" eb="3">
      <t>ゲンザイ</t>
    </rPh>
    <rPh sb="4" eb="6">
      <t>ケンスウ</t>
    </rPh>
    <rPh sb="13" eb="14">
      <t>バイ</t>
    </rPh>
    <rPh sb="15" eb="17">
      <t>ゲンザイ</t>
    </rPh>
    <rPh sb="21" eb="22">
      <t>バイ</t>
    </rPh>
    <rPh sb="29" eb="31">
      <t>シンリョウ</t>
    </rPh>
    <rPh sb="31" eb="33">
      <t>ホウシュウ</t>
    </rPh>
    <rPh sb="35" eb="37">
      <t>ジョウキン</t>
    </rPh>
    <rPh sb="38" eb="40">
      <t>シカ</t>
    </rPh>
    <rPh sb="40" eb="42">
      <t>イシ</t>
    </rPh>
    <rPh sb="43" eb="44">
      <t>ニン</t>
    </rPh>
    <rPh sb="45" eb="48">
      <t>ジンケンヒ</t>
    </rPh>
    <rPh sb="49" eb="51">
      <t>ソウトウ</t>
    </rPh>
    <phoneticPr fontId="3"/>
  </si>
  <si>
    <t>_x0011_</t>
    <phoneticPr fontId="3"/>
  </si>
  <si>
    <t>_x001A_</t>
    <phoneticPr fontId="3"/>
  </si>
  <si>
    <t>記入例</t>
    <rPh sb="0" eb="3">
      <t>キニュウレイ</t>
    </rPh>
    <phoneticPr fontId="3"/>
  </si>
  <si>
    <t>時間給を記入してください。</t>
    <rPh sb="0" eb="3">
      <t>ジカンキュウ</t>
    </rPh>
    <rPh sb="4" eb="6">
      <t>キニュウ</t>
    </rPh>
    <phoneticPr fontId="3"/>
  </si>
  <si>
    <t>※　常勤の場合は給与月額と年間賞与等の金額、非常勤の場合は１か月の勤務日数、1日の勤務時間、</t>
    <rPh sb="2" eb="4">
      <t>ジョウキン</t>
    </rPh>
    <rPh sb="5" eb="7">
      <t>バアイ</t>
    </rPh>
    <rPh sb="8" eb="10">
      <t>キュウヨ</t>
    </rPh>
    <rPh sb="10" eb="12">
      <t>ゲツガク</t>
    </rPh>
    <rPh sb="13" eb="15">
      <t>ネンカン</t>
    </rPh>
    <rPh sb="15" eb="17">
      <t>ショウヨ</t>
    </rPh>
    <rPh sb="17" eb="18">
      <t>トウ</t>
    </rPh>
    <rPh sb="19" eb="21">
      <t>キンガク</t>
    </rPh>
    <rPh sb="22" eb="25">
      <t>ヒジョウキン</t>
    </rPh>
    <rPh sb="26" eb="28">
      <t>バアイ</t>
    </rPh>
    <rPh sb="31" eb="32">
      <t>ゲツ</t>
    </rPh>
    <rPh sb="33" eb="35">
      <t>キンム</t>
    </rPh>
    <rPh sb="35" eb="37">
      <t>ニッスウ</t>
    </rPh>
    <rPh sb="39" eb="40">
      <t>ニチ</t>
    </rPh>
    <rPh sb="41" eb="43">
      <t>キンム</t>
    </rPh>
    <rPh sb="43" eb="45">
      <t>ジカン</t>
    </rPh>
    <phoneticPr fontId="3"/>
  </si>
  <si>
    <t>シミュレーション2の使い方</t>
  </si>
  <si>
    <t>◆シミュレーションの内容</t>
  </si>
  <si>
    <t>1.　歯科全体の1件当たり点数に占めるに周術期口腔機能管理（周管）の割合が変わらないと仮定。</t>
  </si>
  <si>
    <t>2.　周管の件数の増加が、歯科全体の点数に波及する効果を係数として算出</t>
  </si>
  <si>
    <t>3.　想定する月給／時給×時間数に法定福利費を上乗せして人件費を推計</t>
  </si>
  <si>
    <t>4.　推計した人件費を、3の係数を乗じた歯科全体の1件当たり点数と周管の積で割り、倍率を求めます。</t>
  </si>
  <si>
    <t>◆シミュレーションの方法</t>
  </si>
  <si>
    <t>1.　表1に直近の12か月または前年度実績から、周管及び歯科全体の件数と点数を入力してください。</t>
  </si>
  <si>
    <t>2.　表2に歯科医師と歯科衛生士の月額の給与と賞与等の金額を入力してください。</t>
  </si>
  <si>
    <t>　　非常勤の場合は、1か月の勤務日数、勤務時間、時給を入力してください。</t>
  </si>
  <si>
    <t>3.　表３に周管の月間件数を入力すると、各職種の一人当たり人件費に相当する件数の倍率が計算されます。</t>
  </si>
  <si>
    <t>4.　出力のシートは、表1・表2・表3を1枚にまとめたものです。印刷用にお使いください。</t>
  </si>
  <si>
    <t>注）</t>
  </si>
  <si>
    <t>1.　このシミュレーションは、過去の診療実績のパターンが変わらないと仮定しています。</t>
  </si>
  <si>
    <t>2.　法定福利費は平成28年度分を使用しています。平成29年度以降は差分をお手元で調整してください。</t>
  </si>
  <si>
    <t>歯科医師あるいは歯科衛生士の一人当たりの人件費をカバーするには、</t>
    <phoneticPr fontId="3"/>
  </si>
  <si>
    <t>現在の周術期口腔機能管理（周管）の件数を現在の何倍に増やすことになるかを試算します。</t>
    <phoneticPr fontId="3"/>
  </si>
  <si>
    <t>　　設定した任意の期間と、シミュレーションの時点の間に歯科の設備や人員、院内のオペレーション</t>
    <phoneticPr fontId="3"/>
  </si>
  <si>
    <t>　　（例：クリニカルパス）の変更があった場合には、係数には反映されませんのでご留意ください。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</si>
</sst>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0_);[Red]\(0.0\)"/>
    <numFmt numFmtId="178" formatCode="#,##0.0_ "/>
    <numFmt numFmtId="179" formatCode="0.0_ "/>
    <numFmt numFmtId="180" formatCode="#,##0.0_);[Red]\(#,##0.0\)"/>
    <numFmt numFmtId="181" formatCode="#,##0.0;[Red]\-#,##0.0"/>
    <numFmt numFmtId="182" formatCode="0.0%"/>
  </numFmts>
  <fonts count="28" x14ac:knownFonts="1">
    <font>
      <sz val="11"/>
      <color theme="1"/>
      <name val="游ゴシック"/>
      <family val="2"/>
      <charset val="128"/>
      <scheme val="minor"/>
    </font>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sz val="11"/>
      <color theme="1"/>
      <name val="ＭＳ ゴシック"/>
      <family val="3"/>
      <charset val="128"/>
    </font>
    <font>
      <sz val="11"/>
      <name val="ＭＳ 明朝"/>
      <family val="1"/>
      <charset val="128"/>
    </font>
    <font>
      <u/>
      <sz val="11"/>
      <color theme="10"/>
      <name val="游ゴシック"/>
      <family val="2"/>
      <charset val="128"/>
      <scheme val="minor"/>
    </font>
    <font>
      <u/>
      <sz val="11"/>
      <color theme="11"/>
      <name val="游ゴシック"/>
      <family val="2"/>
      <charset val="128"/>
      <scheme val="minor"/>
    </font>
    <font>
      <sz val="11"/>
      <color theme="0"/>
      <name val="游ゴシック"/>
      <family val="2"/>
      <charset val="128"/>
      <scheme val="minor"/>
    </font>
    <font>
      <sz val="11"/>
      <color rgb="FF0000FF"/>
      <name val="ＭＳ ゴシック"/>
      <family val="3"/>
      <charset val="128"/>
    </font>
    <font>
      <sz val="11"/>
      <color rgb="FF0000FF"/>
      <name val="游ゴシック"/>
      <family val="2"/>
      <charset val="128"/>
      <scheme val="minor"/>
    </font>
    <font>
      <sz val="11"/>
      <color rgb="FF000090"/>
      <name val="ＭＳ ゴシック"/>
      <family val="3"/>
      <charset val="128"/>
    </font>
    <font>
      <sz val="12"/>
      <color theme="1"/>
      <name val="ＭＳ ゴシック"/>
      <family val="3"/>
      <charset val="128"/>
    </font>
    <font>
      <sz val="11"/>
      <color theme="0"/>
      <name val="ＭＳ ゴシック"/>
      <family val="3"/>
      <charset val="128"/>
    </font>
    <font>
      <sz val="11"/>
      <color theme="8" tint="0.59999389629810485"/>
      <name val="ＭＳ ゴシック"/>
      <family val="3"/>
      <charset val="128"/>
    </font>
    <font>
      <sz val="11"/>
      <name val="ＭＳ ゴシック"/>
      <family val="3"/>
      <charset val="128"/>
    </font>
    <font>
      <sz val="10"/>
      <color theme="0"/>
      <name val="ＭＳ ゴシック"/>
      <family val="3"/>
      <charset val="128"/>
    </font>
    <font>
      <sz val="10"/>
      <color theme="1"/>
      <name val="ＭＳ ゴシック"/>
      <family val="3"/>
      <charset val="128"/>
    </font>
    <font>
      <sz val="10"/>
      <color rgb="FF000090"/>
      <name val="ＭＳ ゴシック"/>
      <family val="3"/>
      <charset val="128"/>
    </font>
    <font>
      <sz val="10"/>
      <color rgb="FF0000FF"/>
      <name val="ＭＳ ゴシック"/>
      <family val="3"/>
      <charset val="128"/>
    </font>
    <font>
      <sz val="9"/>
      <color theme="1"/>
      <name val="ＭＳ ゴシック"/>
      <family val="3"/>
      <charset val="128"/>
    </font>
    <font>
      <sz val="10"/>
      <name val="ＭＳ ゴシック"/>
      <family val="3"/>
      <charset val="128"/>
    </font>
    <font>
      <sz val="9"/>
      <name val="ＭＳ ゴシック"/>
      <family val="3"/>
      <charset val="128"/>
    </font>
    <font>
      <sz val="11"/>
      <color rgb="FF000000"/>
      <name val="游ゴシック"/>
      <family val="3"/>
      <charset val="128"/>
      <scheme val="minor"/>
    </font>
    <font>
      <b/>
      <sz val="12"/>
      <color rgb="FF000000"/>
      <name val="游ゴシック"/>
      <family val="3"/>
      <charset val="128"/>
      <scheme val="minor"/>
    </font>
  </fonts>
  <fills count="12">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s>
  <borders count="30">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diagonal/>
    </border>
    <border>
      <left/>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diagonal/>
    </border>
  </borders>
  <cellStyleXfs count="101">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40" fontId="2"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9" fontId="2" fillId="0" borderId="0" applyFont="0" applyFill="0" applyBorder="0" applyAlignment="0" applyProtection="0"/>
  </cellStyleXfs>
  <cellXfs count="194">
    <xf numFmtId="0" fontId="0" fillId="0" borderId="0" xfId="0">
      <alignment vertical="center"/>
    </xf>
    <xf numFmtId="0" fontId="0" fillId="0" borderId="0" xfId="0" applyProtection="1">
      <alignment vertical="center"/>
      <protection hidden="1"/>
    </xf>
    <xf numFmtId="0" fontId="11" fillId="0" borderId="0" xfId="0" applyFont="1">
      <alignment vertical="center"/>
    </xf>
    <xf numFmtId="0" fontId="5" fillId="0" borderId="0" xfId="0" applyFont="1">
      <alignment vertical="center"/>
    </xf>
    <xf numFmtId="14" fontId="11" fillId="0" borderId="0" xfId="0" applyNumberFormat="1" applyFont="1">
      <alignment vertical="center"/>
    </xf>
    <xf numFmtId="38" fontId="11" fillId="0" borderId="0" xfId="0" applyNumberFormat="1" applyFont="1">
      <alignment vertical="center"/>
    </xf>
    <xf numFmtId="38" fontId="11" fillId="0" borderId="0" xfId="3" applyNumberFormat="1" applyFont="1" applyAlignment="1">
      <alignment vertical="center"/>
    </xf>
    <xf numFmtId="40" fontId="11" fillId="0" borderId="0" xfId="3" applyFont="1" applyAlignment="1">
      <alignment vertical="center"/>
    </xf>
    <xf numFmtId="181" fontId="11" fillId="0" borderId="0" xfId="3" applyNumberFormat="1" applyFont="1" applyAlignment="1">
      <alignment vertical="center"/>
    </xf>
    <xf numFmtId="0" fontId="1" fillId="0" borderId="0" xfId="0" applyFont="1" applyProtection="1">
      <alignment vertical="center"/>
      <protection hidden="1"/>
    </xf>
    <xf numFmtId="0" fontId="1" fillId="0" borderId="0" xfId="0" applyFont="1">
      <alignment vertical="center"/>
    </xf>
    <xf numFmtId="0" fontId="0" fillId="5" borderId="0" xfId="0" applyFill="1">
      <alignment vertical="center"/>
    </xf>
    <xf numFmtId="0" fontId="0" fillId="5" borderId="0" xfId="0" applyFill="1" applyProtection="1">
      <alignment vertical="center"/>
      <protection hidden="1"/>
    </xf>
    <xf numFmtId="0" fontId="13" fillId="5" borderId="0" xfId="0" applyFont="1" applyFill="1" applyProtection="1">
      <alignment vertical="center"/>
      <protection hidden="1"/>
    </xf>
    <xf numFmtId="0" fontId="7" fillId="5" borderId="0" xfId="0" applyFont="1" applyFill="1" applyProtection="1">
      <alignment vertical="center"/>
      <protection hidden="1"/>
    </xf>
    <xf numFmtId="0" fontId="14" fillId="5" borderId="0" xfId="0" applyFont="1" applyFill="1" applyProtection="1">
      <alignment vertical="center"/>
      <protection hidden="1"/>
    </xf>
    <xf numFmtId="0" fontId="12" fillId="5" borderId="0" xfId="0" applyFont="1" applyFill="1" applyProtection="1">
      <alignment vertical="center"/>
      <protection hidden="1"/>
    </xf>
    <xf numFmtId="0" fontId="7" fillId="5" borderId="0" xfId="0" applyFont="1" applyFill="1" applyAlignment="1" applyProtection="1">
      <alignment horizontal="center" vertical="center"/>
      <protection hidden="1"/>
    </xf>
    <xf numFmtId="0" fontId="14" fillId="5" borderId="0" xfId="0" applyFont="1" applyFill="1" applyAlignment="1" applyProtection="1">
      <alignment horizontal="center" vertical="center"/>
      <protection hidden="1"/>
    </xf>
    <xf numFmtId="0" fontId="15" fillId="5" borderId="0" xfId="0" applyFont="1" applyFill="1" applyProtection="1">
      <alignment vertical="center"/>
      <protection hidden="1"/>
    </xf>
    <xf numFmtId="0" fontId="15" fillId="5" borderId="0" xfId="0" applyFont="1" applyFill="1" applyAlignment="1" applyProtection="1">
      <alignment horizontal="center" vertical="center"/>
      <protection hidden="1"/>
    </xf>
    <xf numFmtId="0" fontId="1" fillId="5" borderId="0" xfId="0" applyFont="1" applyFill="1">
      <alignment vertical="center"/>
    </xf>
    <xf numFmtId="0" fontId="0" fillId="5" borderId="0" xfId="0" applyFont="1" applyFill="1" applyProtection="1">
      <alignment vertical="center"/>
      <protection hidden="1"/>
    </xf>
    <xf numFmtId="0" fontId="0" fillId="0" borderId="0" xfId="0" applyFill="1">
      <alignment vertical="center"/>
    </xf>
    <xf numFmtId="38" fontId="7" fillId="4" borderId="3" xfId="1" applyFont="1" applyFill="1" applyBorder="1" applyProtection="1">
      <alignment vertical="center"/>
      <protection hidden="1"/>
    </xf>
    <xf numFmtId="38" fontId="7" fillId="4" borderId="8" xfId="1" applyFont="1" applyFill="1" applyBorder="1" applyProtection="1">
      <alignment vertical="center"/>
      <protection hidden="1"/>
    </xf>
    <xf numFmtId="38" fontId="7" fillId="4" borderId="11" xfId="1" applyFont="1" applyFill="1" applyBorder="1" applyProtection="1">
      <alignment vertical="center"/>
      <protection hidden="1"/>
    </xf>
    <xf numFmtId="0" fontId="7" fillId="5" borderId="0" xfId="0" applyFont="1" applyFill="1">
      <alignment vertical="center"/>
    </xf>
    <xf numFmtId="0" fontId="12" fillId="5" borderId="0" xfId="0" applyFont="1" applyFill="1">
      <alignment vertical="center"/>
    </xf>
    <xf numFmtId="0" fontId="12" fillId="5" borderId="0" xfId="0" applyFont="1" applyFill="1" applyAlignment="1">
      <alignment horizontal="left" vertical="center" wrapText="1"/>
    </xf>
    <xf numFmtId="176" fontId="7" fillId="5" borderId="0" xfId="1" applyNumberFormat="1" applyFont="1" applyFill="1" applyBorder="1" applyAlignment="1" applyProtection="1">
      <alignment vertical="center"/>
      <protection hidden="1"/>
    </xf>
    <xf numFmtId="176" fontId="7" fillId="5" borderId="0" xfId="0" applyNumberFormat="1" applyFont="1" applyFill="1" applyBorder="1" applyAlignment="1" applyProtection="1">
      <alignment vertical="center"/>
      <protection hidden="1"/>
    </xf>
    <xf numFmtId="176" fontId="18" fillId="5" borderId="0" xfId="1" applyNumberFormat="1" applyFont="1" applyFill="1" applyBorder="1" applyAlignment="1" applyProtection="1">
      <alignment horizontal="right" vertical="center"/>
      <protection hidden="1"/>
    </xf>
    <xf numFmtId="176" fontId="12" fillId="5" borderId="0" xfId="0" applyNumberFormat="1" applyFont="1" applyFill="1" applyBorder="1" applyAlignment="1" applyProtection="1">
      <alignment vertical="center"/>
      <protection hidden="1"/>
    </xf>
    <xf numFmtId="176" fontId="12" fillId="5" borderId="0" xfId="1" applyNumberFormat="1" applyFont="1" applyFill="1" applyBorder="1" applyAlignment="1" applyProtection="1">
      <alignment horizontal="right" vertical="center"/>
      <protection hidden="1"/>
    </xf>
    <xf numFmtId="176" fontId="12" fillId="5" borderId="0" xfId="1" applyNumberFormat="1" applyFont="1" applyFill="1" applyBorder="1" applyAlignment="1" applyProtection="1">
      <alignment vertical="center"/>
      <protection hidden="1"/>
    </xf>
    <xf numFmtId="0" fontId="16" fillId="6" borderId="2" xfId="0" applyFont="1" applyFill="1" applyBorder="1" applyAlignment="1" applyProtection="1">
      <alignment horizontal="center" vertical="center"/>
      <protection hidden="1"/>
    </xf>
    <xf numFmtId="0" fontId="16" fillId="6" borderId="22" xfId="0" applyFont="1" applyFill="1" applyBorder="1" applyAlignment="1" applyProtection="1">
      <alignment horizontal="center" vertical="center"/>
      <protection hidden="1"/>
    </xf>
    <xf numFmtId="0" fontId="16" fillId="6" borderId="23" xfId="0" applyFont="1" applyFill="1" applyBorder="1" applyAlignment="1" applyProtection="1">
      <alignment horizontal="center" vertical="center"/>
      <protection hidden="1"/>
    </xf>
    <xf numFmtId="0" fontId="7" fillId="7" borderId="11" xfId="0" applyFont="1" applyFill="1" applyBorder="1" applyAlignment="1" applyProtection="1">
      <alignment horizontal="center" vertical="center"/>
      <protection hidden="1"/>
    </xf>
    <xf numFmtId="38" fontId="7" fillId="8" borderId="24" xfId="1" applyFont="1" applyFill="1" applyBorder="1" applyProtection="1">
      <alignment vertical="center"/>
      <protection hidden="1"/>
    </xf>
    <xf numFmtId="38" fontId="7" fillId="8" borderId="26" xfId="1" applyFont="1" applyFill="1" applyBorder="1" applyProtection="1">
      <alignment vertical="center"/>
      <protection hidden="1"/>
    </xf>
    <xf numFmtId="38" fontId="18" fillId="3" borderId="7" xfId="1" applyFont="1" applyFill="1" applyBorder="1" applyProtection="1">
      <alignment vertical="center"/>
      <protection locked="0"/>
    </xf>
    <xf numFmtId="38" fontId="18" fillId="3" borderId="5" xfId="1" applyFont="1" applyFill="1" applyBorder="1" applyProtection="1">
      <alignment vertical="center"/>
      <protection locked="0"/>
    </xf>
    <xf numFmtId="38" fontId="18" fillId="3" borderId="23" xfId="1" applyFont="1" applyFill="1" applyBorder="1" applyProtection="1">
      <alignment vertical="center"/>
      <protection locked="0"/>
    </xf>
    <xf numFmtId="38" fontId="18" fillId="3" borderId="10" xfId="1" applyFont="1" applyFill="1" applyBorder="1" applyProtection="1">
      <alignment vertical="center"/>
      <protection locked="0"/>
    </xf>
    <xf numFmtId="38" fontId="18" fillId="3" borderId="21" xfId="1" applyFont="1" applyFill="1" applyBorder="1" applyProtection="1">
      <alignment vertical="center"/>
      <protection locked="0"/>
    </xf>
    <xf numFmtId="38" fontId="7" fillId="3" borderId="18" xfId="1" applyFont="1" applyFill="1" applyBorder="1" applyProtection="1">
      <alignment vertical="center"/>
      <protection locked="0"/>
    </xf>
    <xf numFmtId="38" fontId="7" fillId="3" borderId="24" xfId="1" applyFont="1" applyFill="1" applyBorder="1" applyProtection="1">
      <alignment vertical="center"/>
      <protection locked="0"/>
    </xf>
    <xf numFmtId="14" fontId="7" fillId="3" borderId="0" xfId="0" applyNumberFormat="1" applyFont="1" applyFill="1" applyProtection="1">
      <alignment vertical="center"/>
      <protection locked="0"/>
    </xf>
    <xf numFmtId="14" fontId="14" fillId="3" borderId="0" xfId="0" applyNumberFormat="1" applyFont="1" applyFill="1" applyProtection="1">
      <alignment vertical="center"/>
      <protection hidden="1"/>
    </xf>
    <xf numFmtId="14" fontId="14" fillId="3" borderId="0" xfId="0" applyNumberFormat="1" applyFont="1" applyFill="1" applyProtection="1">
      <alignment vertical="center"/>
      <protection locked="0"/>
    </xf>
    <xf numFmtId="38" fontId="14" fillId="3" borderId="7" xfId="1" applyFont="1" applyFill="1" applyBorder="1" applyProtection="1">
      <alignment vertical="center"/>
      <protection hidden="1"/>
    </xf>
    <xf numFmtId="38" fontId="14" fillId="3" borderId="4" xfId="1" applyFont="1" applyFill="1" applyBorder="1" applyProtection="1">
      <alignment vertical="center"/>
      <protection hidden="1"/>
    </xf>
    <xf numFmtId="38" fontId="14" fillId="3" borderId="5" xfId="1" applyFont="1" applyFill="1" applyBorder="1" applyProtection="1">
      <alignment vertical="center"/>
      <protection hidden="1"/>
    </xf>
    <xf numFmtId="38" fontId="14" fillId="3" borderId="23" xfId="1" applyFont="1" applyFill="1" applyBorder="1" applyProtection="1">
      <alignment vertical="center"/>
      <protection hidden="1"/>
    </xf>
    <xf numFmtId="38" fontId="14" fillId="3" borderId="10" xfId="1" applyFont="1" applyFill="1" applyBorder="1" applyProtection="1">
      <alignment vertical="center"/>
      <protection hidden="1"/>
    </xf>
    <xf numFmtId="38" fontId="14" fillId="3" borderId="21" xfId="1" applyFont="1" applyFill="1" applyBorder="1" applyProtection="1">
      <alignment vertical="center"/>
      <protection hidden="1"/>
    </xf>
    <xf numFmtId="38" fontId="14" fillId="3" borderId="18" xfId="1" applyFont="1" applyFill="1" applyBorder="1" applyProtection="1">
      <alignment vertical="center"/>
      <protection hidden="1"/>
    </xf>
    <xf numFmtId="38" fontId="14" fillId="3" borderId="24" xfId="1" applyFont="1" applyFill="1" applyBorder="1" applyProtection="1">
      <alignment vertical="center"/>
      <protection hidden="1"/>
    </xf>
    <xf numFmtId="0" fontId="14" fillId="7" borderId="13" xfId="0" applyFont="1" applyFill="1" applyBorder="1" applyAlignment="1" applyProtection="1">
      <alignment horizontal="center" vertical="center"/>
      <protection hidden="1"/>
    </xf>
    <xf numFmtId="38" fontId="14" fillId="8" borderId="18" xfId="1" applyFont="1" applyFill="1" applyBorder="1" applyProtection="1">
      <alignment vertical="center"/>
      <protection hidden="1"/>
    </xf>
    <xf numFmtId="38" fontId="14" fillId="8" borderId="24" xfId="1" applyFont="1" applyFill="1" applyBorder="1" applyProtection="1">
      <alignment vertical="center"/>
      <protection hidden="1"/>
    </xf>
    <xf numFmtId="38" fontId="14" fillId="8" borderId="27" xfId="1" applyFont="1" applyFill="1" applyBorder="1" applyProtection="1">
      <alignment vertical="center"/>
      <protection hidden="1"/>
    </xf>
    <xf numFmtId="0" fontId="14" fillId="9" borderId="2" xfId="0" applyFont="1" applyFill="1" applyBorder="1" applyProtection="1">
      <alignment vertical="center"/>
      <protection hidden="1"/>
    </xf>
    <xf numFmtId="0" fontId="14" fillId="9" borderId="9" xfId="0" applyFont="1" applyFill="1" applyBorder="1" applyProtection="1">
      <alignment vertical="center"/>
      <protection hidden="1"/>
    </xf>
    <xf numFmtId="0" fontId="7" fillId="9" borderId="2" xfId="0" applyFont="1" applyFill="1" applyBorder="1" applyAlignment="1" applyProtection="1">
      <alignment horizontal="left" vertical="center" indent="1"/>
      <protection hidden="1"/>
    </xf>
    <xf numFmtId="0" fontId="7" fillId="9" borderId="9" xfId="0" applyFont="1" applyFill="1" applyBorder="1" applyAlignment="1" applyProtection="1">
      <alignment horizontal="left" vertical="center" indent="1"/>
      <protection hidden="1"/>
    </xf>
    <xf numFmtId="0" fontId="16" fillId="6" borderId="7" xfId="0" applyFont="1" applyFill="1" applyBorder="1" applyAlignment="1" applyProtection="1">
      <alignment horizontal="center" vertical="center"/>
      <protection hidden="1"/>
    </xf>
    <xf numFmtId="0" fontId="16" fillId="6" borderId="25" xfId="0" applyFont="1" applyFill="1" applyBorder="1" applyAlignment="1" applyProtection="1">
      <alignment horizontal="center" vertical="center"/>
      <protection hidden="1"/>
    </xf>
    <xf numFmtId="0" fontId="16" fillId="6" borderId="27" xfId="0" applyFont="1" applyFill="1" applyBorder="1" applyAlignment="1" applyProtection="1">
      <alignment horizontal="center" vertical="center"/>
      <protection hidden="1"/>
    </xf>
    <xf numFmtId="0" fontId="7" fillId="9" borderId="13" xfId="0" applyFont="1" applyFill="1" applyBorder="1" applyProtection="1">
      <alignment vertical="center"/>
      <protection hidden="1"/>
    </xf>
    <xf numFmtId="0" fontId="14" fillId="9" borderId="13" xfId="0" applyFont="1" applyFill="1" applyBorder="1" applyProtection="1">
      <alignment vertical="center"/>
      <protection hidden="1"/>
    </xf>
    <xf numFmtId="176" fontId="16" fillId="6" borderId="3" xfId="0" applyNumberFormat="1" applyFont="1" applyFill="1" applyBorder="1" applyAlignment="1" applyProtection="1">
      <alignment vertical="center"/>
      <protection hidden="1"/>
    </xf>
    <xf numFmtId="176" fontId="16" fillId="6" borderId="3" xfId="0" applyNumberFormat="1" applyFont="1" applyFill="1" applyBorder="1" applyAlignment="1" applyProtection="1">
      <alignment vertical="center" wrapText="1"/>
      <protection hidden="1"/>
    </xf>
    <xf numFmtId="176" fontId="16" fillId="6" borderId="6" xfId="0" applyNumberFormat="1" applyFont="1" applyFill="1" applyBorder="1" applyAlignment="1" applyProtection="1">
      <alignment vertical="center"/>
      <protection hidden="1"/>
    </xf>
    <xf numFmtId="176" fontId="16" fillId="6" borderId="2" xfId="0" applyNumberFormat="1" applyFont="1" applyFill="1" applyBorder="1" applyAlignment="1" applyProtection="1">
      <alignment horizontal="center" vertical="center"/>
      <protection hidden="1"/>
    </xf>
    <xf numFmtId="176" fontId="17" fillId="6" borderId="3" xfId="0" applyNumberFormat="1" applyFont="1" applyFill="1" applyBorder="1" applyAlignment="1" applyProtection="1">
      <alignment vertical="center"/>
      <protection hidden="1"/>
    </xf>
    <xf numFmtId="176" fontId="17" fillId="6" borderId="6" xfId="0" applyNumberFormat="1" applyFont="1" applyFill="1" applyBorder="1" applyAlignment="1" applyProtection="1">
      <alignment vertical="center"/>
      <protection hidden="1"/>
    </xf>
    <xf numFmtId="176" fontId="16" fillId="6" borderId="2" xfId="0" applyNumberFormat="1" applyFont="1" applyFill="1" applyBorder="1" applyAlignment="1" applyProtection="1">
      <alignment vertical="top" wrapText="1"/>
      <protection hidden="1"/>
    </xf>
    <xf numFmtId="176" fontId="16" fillId="6" borderId="3" xfId="0" applyNumberFormat="1" applyFont="1" applyFill="1" applyBorder="1" applyAlignment="1" applyProtection="1">
      <alignment vertical="top" wrapText="1"/>
      <protection hidden="1"/>
    </xf>
    <xf numFmtId="176" fontId="16" fillId="6" borderId="0" xfId="0" applyNumberFormat="1" applyFont="1" applyFill="1" applyAlignment="1" applyProtection="1">
      <alignment horizontal="center" vertical="center"/>
      <protection hidden="1"/>
    </xf>
    <xf numFmtId="176" fontId="18" fillId="9" borderId="2" xfId="0" applyNumberFormat="1" applyFont="1" applyFill="1" applyBorder="1" applyAlignment="1" applyProtection="1">
      <alignment vertical="center" shrinkToFit="1"/>
      <protection hidden="1"/>
    </xf>
    <xf numFmtId="176" fontId="7" fillId="9" borderId="2" xfId="0" applyNumberFormat="1" applyFont="1" applyFill="1" applyBorder="1" applyAlignment="1" applyProtection="1">
      <alignment vertical="center"/>
      <protection hidden="1"/>
    </xf>
    <xf numFmtId="176" fontId="12" fillId="9" borderId="2" xfId="0" applyNumberFormat="1" applyFont="1" applyFill="1" applyBorder="1" applyAlignment="1" applyProtection="1">
      <alignment vertical="center" shrinkToFit="1"/>
      <protection hidden="1"/>
    </xf>
    <xf numFmtId="176" fontId="12" fillId="9" borderId="2" xfId="0" applyNumberFormat="1" applyFont="1" applyFill="1" applyBorder="1" applyAlignment="1" applyProtection="1">
      <alignment vertical="center"/>
      <protection hidden="1"/>
    </xf>
    <xf numFmtId="176" fontId="18" fillId="3" borderId="2" xfId="1" applyNumberFormat="1" applyFont="1" applyFill="1" applyBorder="1" applyAlignment="1" applyProtection="1">
      <alignment horizontal="right" vertical="center"/>
      <protection locked="0"/>
    </xf>
    <xf numFmtId="180" fontId="18" fillId="3" borderId="2" xfId="0" applyNumberFormat="1" applyFont="1" applyFill="1" applyBorder="1" applyAlignment="1" applyProtection="1">
      <alignment horizontal="right" vertical="center"/>
      <protection locked="0"/>
    </xf>
    <xf numFmtId="176" fontId="18" fillId="3" borderId="2" xfId="0" applyNumberFormat="1" applyFont="1" applyFill="1" applyBorder="1" applyAlignment="1" applyProtection="1">
      <alignment horizontal="right" vertical="center"/>
      <protection locked="0"/>
    </xf>
    <xf numFmtId="176" fontId="12" fillId="3" borderId="2" xfId="1" applyNumberFormat="1" applyFont="1" applyFill="1" applyBorder="1" applyAlignment="1" applyProtection="1">
      <alignment horizontal="right" vertical="center"/>
      <protection hidden="1"/>
    </xf>
    <xf numFmtId="180" fontId="12" fillId="3" borderId="2" xfId="0" applyNumberFormat="1" applyFont="1" applyFill="1" applyBorder="1" applyAlignment="1" applyProtection="1">
      <alignment horizontal="right" vertical="center"/>
      <protection hidden="1"/>
    </xf>
    <xf numFmtId="176" fontId="12" fillId="3" borderId="2" xfId="0" applyNumberFormat="1" applyFont="1" applyFill="1" applyBorder="1" applyAlignment="1" applyProtection="1">
      <alignment horizontal="right" vertical="center"/>
      <protection hidden="1"/>
    </xf>
    <xf numFmtId="0" fontId="16" fillId="6" borderId="16" xfId="0" applyFont="1" applyFill="1" applyBorder="1">
      <alignment vertical="center"/>
    </xf>
    <xf numFmtId="0" fontId="16" fillId="6" borderId="1" xfId="0" applyFont="1" applyFill="1" applyBorder="1">
      <alignment vertical="center"/>
    </xf>
    <xf numFmtId="0" fontId="16" fillId="6" borderId="2" xfId="0" applyFont="1" applyFill="1" applyBorder="1" applyAlignment="1">
      <alignment vertical="center" wrapText="1"/>
    </xf>
    <xf numFmtId="0" fontId="16" fillId="6" borderId="3" xfId="0" applyFont="1" applyFill="1" applyBorder="1" applyAlignment="1">
      <alignment horizontal="center" vertical="center" wrapText="1"/>
    </xf>
    <xf numFmtId="0" fontId="16" fillId="6" borderId="3" xfId="0" applyFont="1" applyFill="1" applyBorder="1" applyAlignment="1">
      <alignment vertical="center" wrapText="1"/>
    </xf>
    <xf numFmtId="0" fontId="16" fillId="6" borderId="2" xfId="0" applyFont="1" applyFill="1" applyBorder="1" applyAlignment="1">
      <alignment horizontal="center" vertical="center" wrapText="1"/>
    </xf>
    <xf numFmtId="0" fontId="7" fillId="7" borderId="2" xfId="0" applyFont="1" applyFill="1" applyBorder="1" applyAlignment="1">
      <alignment horizontal="center" vertical="center"/>
    </xf>
    <xf numFmtId="0" fontId="12" fillId="7" borderId="2" xfId="0" applyFont="1" applyFill="1" applyBorder="1" applyAlignment="1">
      <alignment horizontal="center" vertical="center"/>
    </xf>
    <xf numFmtId="176" fontId="7" fillId="8" borderId="2" xfId="0" applyNumberFormat="1" applyFont="1" applyFill="1" applyBorder="1" applyProtection="1">
      <alignment vertical="center"/>
      <protection hidden="1"/>
    </xf>
    <xf numFmtId="178" fontId="7" fillId="8" borderId="2" xfId="0" applyNumberFormat="1" applyFont="1" applyFill="1" applyBorder="1" applyAlignment="1" applyProtection="1">
      <alignment horizontal="right" vertical="center" indent="1"/>
      <protection hidden="1"/>
    </xf>
    <xf numFmtId="176" fontId="7" fillId="8" borderId="2" xfId="1" applyNumberFormat="1" applyFont="1" applyFill="1" applyBorder="1" applyProtection="1">
      <alignment vertical="center"/>
      <protection hidden="1"/>
    </xf>
    <xf numFmtId="179" fontId="7" fillId="8" borderId="2" xfId="0" applyNumberFormat="1" applyFont="1" applyFill="1" applyBorder="1" applyProtection="1">
      <alignment vertical="center"/>
      <protection hidden="1"/>
    </xf>
    <xf numFmtId="176" fontId="12" fillId="8" borderId="2" xfId="0" applyNumberFormat="1" applyFont="1" applyFill="1" applyBorder="1" applyProtection="1">
      <alignment vertical="center"/>
      <protection hidden="1"/>
    </xf>
    <xf numFmtId="178" fontId="12" fillId="8" borderId="2" xfId="0" applyNumberFormat="1" applyFont="1" applyFill="1" applyBorder="1" applyAlignment="1" applyProtection="1">
      <alignment horizontal="right" vertical="center" indent="1"/>
      <protection hidden="1"/>
    </xf>
    <xf numFmtId="176" fontId="12" fillId="8" borderId="2" xfId="1" applyNumberFormat="1" applyFont="1" applyFill="1" applyBorder="1" applyProtection="1">
      <alignment vertical="center"/>
      <protection hidden="1"/>
    </xf>
    <xf numFmtId="179" fontId="12" fillId="8" borderId="2" xfId="0" applyNumberFormat="1" applyFont="1" applyFill="1" applyBorder="1" applyProtection="1">
      <alignment vertical="center"/>
      <protection hidden="1"/>
    </xf>
    <xf numFmtId="0" fontId="19" fillId="6" borderId="2" xfId="0" applyFont="1" applyFill="1" applyBorder="1" applyAlignment="1" applyProtection="1">
      <alignment horizontal="center" vertical="center" wrapText="1"/>
      <protection hidden="1"/>
    </xf>
    <xf numFmtId="0" fontId="16" fillId="6" borderId="2" xfId="0" applyFont="1" applyFill="1" applyBorder="1" applyAlignment="1" applyProtection="1">
      <alignment vertical="center" wrapText="1"/>
      <protection hidden="1"/>
    </xf>
    <xf numFmtId="0" fontId="16" fillId="6" borderId="3" xfId="0" applyFont="1" applyFill="1" applyBorder="1" applyAlignment="1" applyProtection="1">
      <alignment horizontal="center" vertical="center" wrapText="1"/>
      <protection hidden="1"/>
    </xf>
    <xf numFmtId="0" fontId="16" fillId="6" borderId="3" xfId="0" applyFont="1" applyFill="1" applyBorder="1" applyAlignment="1" applyProtection="1">
      <alignment vertical="center" wrapText="1"/>
      <protection hidden="1"/>
    </xf>
    <xf numFmtId="0" fontId="16" fillId="6" borderId="2" xfId="0" applyFont="1" applyFill="1" applyBorder="1" applyAlignment="1" applyProtection="1">
      <alignment horizontal="center" vertical="center" wrapText="1"/>
      <protection hidden="1"/>
    </xf>
    <xf numFmtId="182" fontId="7" fillId="11" borderId="12" xfId="100" applyNumberFormat="1" applyFont="1" applyFill="1" applyBorder="1" applyAlignment="1" applyProtection="1">
      <alignment horizontal="right" vertical="center"/>
      <protection hidden="1"/>
    </xf>
    <xf numFmtId="38" fontId="7" fillId="2" borderId="2" xfId="1" applyFont="1" applyFill="1" applyBorder="1" applyProtection="1">
      <alignment vertical="center"/>
      <protection hidden="1"/>
    </xf>
    <xf numFmtId="38" fontId="7" fillId="2" borderId="7" xfId="1" applyFont="1" applyFill="1" applyBorder="1" applyProtection="1">
      <alignment vertical="center"/>
      <protection hidden="1"/>
    </xf>
    <xf numFmtId="38" fontId="7" fillId="2" borderId="9" xfId="1" applyFont="1" applyFill="1" applyBorder="1" applyProtection="1">
      <alignment vertical="center"/>
      <protection hidden="1"/>
    </xf>
    <xf numFmtId="38" fontId="7" fillId="2" borderId="10" xfId="1" applyFont="1" applyFill="1" applyBorder="1" applyProtection="1">
      <alignment vertical="center"/>
      <protection hidden="1"/>
    </xf>
    <xf numFmtId="38" fontId="7" fillId="2" borderId="13" xfId="1" applyFont="1" applyFill="1" applyBorder="1" applyProtection="1">
      <alignment vertical="center"/>
      <protection hidden="1"/>
    </xf>
    <xf numFmtId="38" fontId="7" fillId="8" borderId="11" xfId="1" applyFont="1" applyFill="1" applyBorder="1" applyProtection="1">
      <alignment vertical="center"/>
      <protection hidden="1"/>
    </xf>
    <xf numFmtId="38" fontId="7" fillId="8" borderId="11" xfId="1" applyNumberFormat="1" applyFont="1" applyFill="1" applyBorder="1" applyAlignment="1" applyProtection="1">
      <alignment horizontal="right" vertical="center"/>
      <protection hidden="1"/>
    </xf>
    <xf numFmtId="38" fontId="7" fillId="8" borderId="13" xfId="1" applyNumberFormat="1" applyFont="1" applyFill="1" applyBorder="1" applyAlignment="1" applyProtection="1">
      <alignment horizontal="right" vertical="center"/>
      <protection hidden="1"/>
    </xf>
    <xf numFmtId="38" fontId="20" fillId="3" borderId="27" xfId="1" applyFont="1" applyFill="1" applyBorder="1" applyProtection="1">
      <alignment vertical="center"/>
      <protection locked="0"/>
    </xf>
    <xf numFmtId="38" fontId="21" fillId="3" borderId="27" xfId="1" applyFont="1" applyFill="1" applyBorder="1" applyProtection="1">
      <alignment vertical="center"/>
      <protection hidden="1"/>
    </xf>
    <xf numFmtId="14" fontId="20" fillId="2" borderId="0" xfId="0" applyNumberFormat="1" applyFont="1" applyFill="1" applyProtection="1">
      <alignment vertical="center"/>
      <protection hidden="1"/>
    </xf>
    <xf numFmtId="40" fontId="7" fillId="11" borderId="6" xfId="1" applyNumberFormat="1" applyFont="1" applyFill="1" applyBorder="1" applyAlignment="1" applyProtection="1">
      <alignment horizontal="right" vertical="center"/>
      <protection hidden="1"/>
    </xf>
    <xf numFmtId="178" fontId="20" fillId="8" borderId="2" xfId="0" applyNumberFormat="1" applyFont="1" applyFill="1" applyBorder="1" applyAlignment="1" applyProtection="1">
      <alignment horizontal="right" vertical="center" indent="1"/>
      <protection hidden="1"/>
    </xf>
    <xf numFmtId="176" fontId="16" fillId="6" borderId="3" xfId="0" applyNumberFormat="1" applyFont="1" applyFill="1" applyBorder="1" applyAlignment="1" applyProtection="1">
      <alignment horizontal="center" vertical="center"/>
      <protection hidden="1"/>
    </xf>
    <xf numFmtId="38" fontId="23" fillId="8" borderId="11" xfId="1" applyFont="1" applyFill="1" applyBorder="1" applyProtection="1">
      <alignment vertical="center"/>
      <protection hidden="1"/>
    </xf>
    <xf numFmtId="38" fontId="23" fillId="2" borderId="13" xfId="1" applyFont="1" applyFill="1" applyBorder="1" applyProtection="1">
      <alignment vertical="center"/>
      <protection hidden="1"/>
    </xf>
    <xf numFmtId="176" fontId="18" fillId="2" borderId="2" xfId="1" applyNumberFormat="1" applyFont="1" applyFill="1" applyBorder="1" applyAlignment="1" applyProtection="1">
      <alignment horizontal="right" vertical="center"/>
      <protection hidden="1"/>
    </xf>
    <xf numFmtId="176" fontId="23" fillId="8" borderId="2" xfId="1" applyNumberFormat="1" applyFont="1" applyFill="1" applyBorder="1" applyAlignment="1" applyProtection="1">
      <alignment vertical="center"/>
      <protection hidden="1"/>
    </xf>
    <xf numFmtId="176" fontId="7" fillId="8" borderId="7" xfId="1" applyNumberFormat="1" applyFont="1" applyFill="1" applyBorder="1" applyAlignment="1" applyProtection="1">
      <alignment vertical="center"/>
      <protection hidden="1"/>
    </xf>
    <xf numFmtId="180" fontId="18" fillId="2" borderId="2" xfId="0" applyNumberFormat="1" applyFont="1" applyFill="1" applyBorder="1" applyAlignment="1" applyProtection="1">
      <alignment horizontal="right" vertical="center"/>
      <protection hidden="1"/>
    </xf>
    <xf numFmtId="176" fontId="18" fillId="2" borderId="2" xfId="0" applyNumberFormat="1" applyFont="1" applyFill="1" applyBorder="1" applyAlignment="1" applyProtection="1">
      <alignment horizontal="right" vertical="center"/>
      <protection hidden="1"/>
    </xf>
    <xf numFmtId="0" fontId="16" fillId="6" borderId="16" xfId="0" applyFont="1" applyFill="1" applyBorder="1" applyProtection="1">
      <alignment vertical="center"/>
      <protection hidden="1"/>
    </xf>
    <xf numFmtId="0" fontId="16" fillId="6" borderId="1" xfId="0" applyFont="1" applyFill="1" applyBorder="1" applyProtection="1">
      <alignment vertical="center"/>
      <protection hidden="1"/>
    </xf>
    <xf numFmtId="0" fontId="7" fillId="7" borderId="2" xfId="0" applyFont="1" applyFill="1" applyBorder="1" applyAlignment="1" applyProtection="1">
      <alignment horizontal="center" vertical="center"/>
      <protection hidden="1"/>
    </xf>
    <xf numFmtId="176" fontId="24" fillId="2" borderId="2" xfId="1" applyNumberFormat="1" applyFont="1" applyFill="1" applyBorder="1" applyAlignment="1" applyProtection="1">
      <alignment horizontal="right" vertical="center"/>
      <protection hidden="1"/>
    </xf>
    <xf numFmtId="176" fontId="20" fillId="8" borderId="2" xfId="1" applyNumberFormat="1" applyFont="1" applyFill="1" applyBorder="1" applyAlignment="1" applyProtection="1">
      <alignment vertical="center"/>
      <protection hidden="1"/>
    </xf>
    <xf numFmtId="176" fontId="20" fillId="8" borderId="14" xfId="1" applyNumberFormat="1" applyFont="1" applyFill="1" applyBorder="1" applyAlignment="1" applyProtection="1">
      <alignment vertical="center"/>
      <protection hidden="1"/>
    </xf>
    <xf numFmtId="176" fontId="20" fillId="8" borderId="15" xfId="1" applyNumberFormat="1" applyFont="1" applyFill="1" applyBorder="1" applyAlignment="1" applyProtection="1">
      <alignment vertical="center"/>
      <protection hidden="1"/>
    </xf>
    <xf numFmtId="176" fontId="25" fillId="8" borderId="2" xfId="1" applyNumberFormat="1" applyFont="1" applyFill="1" applyBorder="1" applyAlignment="1" applyProtection="1">
      <alignment horizontal="right" vertical="center"/>
      <protection hidden="1"/>
    </xf>
    <xf numFmtId="176" fontId="23" fillId="8" borderId="14" xfId="1" applyNumberFormat="1" applyFont="1" applyFill="1" applyBorder="1" applyAlignment="1" applyProtection="1">
      <alignment vertical="center"/>
      <protection hidden="1"/>
    </xf>
    <xf numFmtId="176" fontId="23" fillId="8" borderId="15" xfId="1" applyNumberFormat="1" applyFont="1" applyFill="1" applyBorder="1" applyAlignment="1" applyProtection="1">
      <alignment vertical="center"/>
      <protection hidden="1"/>
    </xf>
    <xf numFmtId="0" fontId="26" fillId="0" borderId="0" xfId="0" applyFont="1">
      <alignment vertical="center"/>
    </xf>
    <xf numFmtId="0" fontId="26" fillId="5" borderId="0" xfId="0" applyFont="1" applyFill="1">
      <alignment vertical="center"/>
    </xf>
    <xf numFmtId="0" fontId="27" fillId="0" borderId="0" xfId="0" applyFont="1">
      <alignment vertical="center"/>
    </xf>
    <xf numFmtId="0" fontId="26" fillId="2" borderId="22" xfId="0" applyFont="1" applyFill="1" applyBorder="1">
      <alignment vertical="center"/>
    </xf>
    <xf numFmtId="0" fontId="26" fillId="2" borderId="16" xfId="0" applyFont="1" applyFill="1" applyBorder="1">
      <alignment vertical="center"/>
    </xf>
    <xf numFmtId="0" fontId="26" fillId="2" borderId="1" xfId="0" applyFont="1" applyFill="1" applyBorder="1">
      <alignment vertical="center"/>
    </xf>
    <xf numFmtId="0" fontId="26" fillId="2" borderId="28" xfId="0" applyFont="1" applyFill="1" applyBorder="1">
      <alignment vertical="center"/>
    </xf>
    <xf numFmtId="0" fontId="26" fillId="2" borderId="0" xfId="0" applyFont="1" applyFill="1" applyBorder="1">
      <alignment vertical="center"/>
    </xf>
    <xf numFmtId="0" fontId="26" fillId="2" borderId="29" xfId="0" applyFont="1" applyFill="1" applyBorder="1">
      <alignment vertical="center"/>
    </xf>
    <xf numFmtId="0" fontId="26" fillId="2" borderId="4" xfId="0" applyFont="1" applyFill="1" applyBorder="1">
      <alignment vertical="center"/>
    </xf>
    <xf numFmtId="0" fontId="26" fillId="2" borderId="17" xfId="0" applyFont="1" applyFill="1" applyBorder="1">
      <alignment vertical="center"/>
    </xf>
    <xf numFmtId="0" fontId="26" fillId="2" borderId="5" xfId="0" applyFont="1" applyFill="1" applyBorder="1">
      <alignment vertical="center"/>
    </xf>
    <xf numFmtId="176" fontId="16" fillId="6" borderId="3" xfId="0" applyNumberFormat="1" applyFont="1" applyFill="1" applyBorder="1" applyAlignment="1" applyProtection="1">
      <alignment horizontal="center" vertical="center"/>
      <protection hidden="1"/>
    </xf>
    <xf numFmtId="176" fontId="16" fillId="6" borderId="6" xfId="0" applyNumberFormat="1" applyFont="1" applyFill="1" applyBorder="1" applyAlignment="1" applyProtection="1">
      <alignment horizontal="center" vertical="center"/>
      <protection hidden="1"/>
    </xf>
    <xf numFmtId="176" fontId="17" fillId="6" borderId="3" xfId="0" applyNumberFormat="1" applyFont="1" applyFill="1" applyBorder="1" applyAlignment="1" applyProtection="1">
      <alignment horizontal="center" vertical="center"/>
      <protection hidden="1"/>
    </xf>
    <xf numFmtId="176" fontId="17" fillId="6" borderId="6" xfId="0" applyNumberFormat="1" applyFont="1" applyFill="1" applyBorder="1" applyAlignment="1" applyProtection="1">
      <alignment horizontal="center" vertical="center"/>
      <protection hidden="1"/>
    </xf>
    <xf numFmtId="180" fontId="12" fillId="3" borderId="3" xfId="0" applyNumberFormat="1" applyFont="1" applyFill="1" applyBorder="1" applyAlignment="1" applyProtection="1">
      <alignment horizontal="center" vertical="center"/>
      <protection hidden="1"/>
    </xf>
    <xf numFmtId="180" fontId="12" fillId="3" borderId="8" xfId="0" applyNumberFormat="1" applyFont="1" applyFill="1" applyBorder="1" applyAlignment="1" applyProtection="1">
      <alignment horizontal="center" vertical="center"/>
      <protection hidden="1"/>
    </xf>
    <xf numFmtId="180" fontId="12" fillId="3" borderId="6" xfId="0" applyNumberFormat="1" applyFont="1" applyFill="1" applyBorder="1" applyAlignment="1" applyProtection="1">
      <alignment horizontal="center" vertical="center"/>
      <protection hidden="1"/>
    </xf>
    <xf numFmtId="176" fontId="7" fillId="9" borderId="3" xfId="0" applyNumberFormat="1" applyFont="1" applyFill="1" applyBorder="1" applyAlignment="1">
      <alignment horizontal="center" vertical="center"/>
    </xf>
    <xf numFmtId="176" fontId="7" fillId="9" borderId="6" xfId="0" applyNumberFormat="1" applyFont="1" applyFill="1" applyBorder="1" applyAlignment="1">
      <alignment horizontal="center" vertical="center"/>
    </xf>
    <xf numFmtId="176" fontId="12" fillId="9" borderId="3" xfId="0" applyNumberFormat="1" applyFont="1" applyFill="1" applyBorder="1" applyAlignment="1">
      <alignment horizontal="center" vertical="center"/>
    </xf>
    <xf numFmtId="176" fontId="12" fillId="9" borderId="6" xfId="0" applyNumberFormat="1" applyFont="1" applyFill="1" applyBorder="1" applyAlignment="1">
      <alignment horizontal="center" vertical="center"/>
    </xf>
    <xf numFmtId="176" fontId="18" fillId="9" borderId="3" xfId="0" applyNumberFormat="1" applyFont="1" applyFill="1" applyBorder="1" applyAlignment="1">
      <alignment horizontal="center" vertical="center" shrinkToFit="1"/>
    </xf>
    <xf numFmtId="176" fontId="18" fillId="9" borderId="6" xfId="0" applyNumberFormat="1" applyFont="1" applyFill="1" applyBorder="1" applyAlignment="1">
      <alignment horizontal="center" vertical="center" shrinkToFit="1"/>
    </xf>
    <xf numFmtId="177" fontId="7" fillId="8" borderId="2" xfId="0" applyNumberFormat="1" applyFont="1" applyFill="1" applyBorder="1" applyAlignment="1" applyProtection="1">
      <alignment horizontal="center" vertical="center"/>
      <protection hidden="1"/>
    </xf>
    <xf numFmtId="180" fontId="7" fillId="3" borderId="3" xfId="0" applyNumberFormat="1" applyFont="1" applyFill="1" applyBorder="1" applyAlignment="1" applyProtection="1">
      <alignment horizontal="center" vertical="center"/>
      <protection locked="0"/>
    </xf>
    <xf numFmtId="180" fontId="7" fillId="3" borderId="8" xfId="0" applyNumberFormat="1" applyFont="1" applyFill="1" applyBorder="1" applyAlignment="1" applyProtection="1">
      <alignment horizontal="center" vertical="center"/>
      <protection locked="0"/>
    </xf>
    <xf numFmtId="180" fontId="7" fillId="3" borderId="6" xfId="0" applyNumberFormat="1" applyFont="1" applyFill="1" applyBorder="1" applyAlignment="1" applyProtection="1">
      <alignment horizontal="center" vertical="center"/>
      <protection locked="0"/>
    </xf>
    <xf numFmtId="176" fontId="12" fillId="9" borderId="3" xfId="0" applyNumberFormat="1" applyFont="1" applyFill="1" applyBorder="1" applyAlignment="1">
      <alignment horizontal="center" vertical="center" shrinkToFit="1"/>
    </xf>
    <xf numFmtId="176" fontId="12" fillId="9" borderId="6" xfId="0" applyNumberFormat="1" applyFont="1" applyFill="1" applyBorder="1" applyAlignment="1">
      <alignment horizontal="center" vertical="center" shrinkToFit="1"/>
    </xf>
    <xf numFmtId="177" fontId="12" fillId="8" borderId="2" xfId="0" applyNumberFormat="1" applyFont="1" applyFill="1" applyBorder="1" applyAlignment="1" applyProtection="1">
      <alignment horizontal="center" vertical="center"/>
      <protection hidden="1"/>
    </xf>
    <xf numFmtId="0" fontId="12" fillId="5" borderId="16" xfId="0" applyFont="1" applyFill="1" applyBorder="1" applyAlignment="1">
      <alignment horizontal="left" vertical="center" wrapText="1"/>
    </xf>
    <xf numFmtId="0" fontId="12" fillId="5" borderId="0" xfId="0" applyFont="1" applyFill="1" applyAlignment="1">
      <alignment horizontal="left" vertical="center" wrapText="1"/>
    </xf>
    <xf numFmtId="0" fontId="22" fillId="5" borderId="16" xfId="0" applyFont="1" applyFill="1" applyBorder="1" applyAlignment="1">
      <alignment horizontal="left" vertical="center" wrapText="1"/>
    </xf>
    <xf numFmtId="0" fontId="22" fillId="5" borderId="0" xfId="0" applyFont="1" applyFill="1" applyAlignment="1">
      <alignment horizontal="left" vertical="center" wrapText="1"/>
    </xf>
    <xf numFmtId="176" fontId="18" fillId="9" borderId="3" xfId="0" applyNumberFormat="1" applyFont="1" applyFill="1" applyBorder="1" applyAlignment="1" applyProtection="1">
      <alignment horizontal="center" vertical="center" shrinkToFit="1"/>
      <protection hidden="1"/>
    </xf>
    <xf numFmtId="176" fontId="18" fillId="9" borderId="6" xfId="0" applyNumberFormat="1" applyFont="1" applyFill="1" applyBorder="1" applyAlignment="1" applyProtection="1">
      <alignment horizontal="center" vertical="center" shrinkToFit="1"/>
      <protection hidden="1"/>
    </xf>
    <xf numFmtId="180" fontId="7" fillId="2" borderId="3" xfId="0" applyNumberFormat="1" applyFont="1" applyFill="1" applyBorder="1" applyAlignment="1" applyProtection="1">
      <alignment horizontal="center" vertical="center"/>
      <protection hidden="1"/>
    </xf>
    <xf numFmtId="180" fontId="7" fillId="2" borderId="8" xfId="0" applyNumberFormat="1" applyFont="1" applyFill="1" applyBorder="1" applyAlignment="1" applyProtection="1">
      <alignment horizontal="center" vertical="center"/>
      <protection hidden="1"/>
    </xf>
    <xf numFmtId="180" fontId="7" fillId="2" borderId="6" xfId="0" applyNumberFormat="1" applyFont="1" applyFill="1" applyBorder="1" applyAlignment="1" applyProtection="1">
      <alignment horizontal="center" vertical="center"/>
      <protection hidden="1"/>
    </xf>
    <xf numFmtId="176" fontId="7" fillId="9" borderId="3" xfId="0" applyNumberFormat="1" applyFont="1" applyFill="1" applyBorder="1" applyAlignment="1" applyProtection="1">
      <alignment horizontal="center" vertical="center"/>
      <protection hidden="1"/>
    </xf>
    <xf numFmtId="176" fontId="7" fillId="9" borderId="6" xfId="0" applyNumberFormat="1" applyFont="1" applyFill="1" applyBorder="1" applyAlignment="1" applyProtection="1">
      <alignment horizontal="center" vertical="center"/>
      <protection hidden="1"/>
    </xf>
    <xf numFmtId="0" fontId="7" fillId="10" borderId="18" xfId="0" applyFont="1" applyFill="1" applyBorder="1" applyAlignment="1" applyProtection="1">
      <alignment horizontal="left" vertical="center"/>
      <protection hidden="1"/>
    </xf>
    <xf numFmtId="0" fontId="7" fillId="10" borderId="19" xfId="0" applyFont="1" applyFill="1" applyBorder="1" applyAlignment="1" applyProtection="1">
      <alignment horizontal="left" vertical="center"/>
      <protection hidden="1"/>
    </xf>
    <xf numFmtId="0" fontId="7" fillId="10" borderId="20" xfId="0" applyFont="1" applyFill="1" applyBorder="1" applyAlignment="1" applyProtection="1">
      <alignment horizontal="left" vertical="center"/>
      <protection hidden="1"/>
    </xf>
    <xf numFmtId="0" fontId="7" fillId="10" borderId="4" xfId="0" applyFont="1" applyFill="1" applyBorder="1" applyAlignment="1" applyProtection="1">
      <alignment horizontal="left" vertical="center"/>
      <protection hidden="1"/>
    </xf>
    <xf numFmtId="0" fontId="7" fillId="10" borderId="17" xfId="0" applyFont="1" applyFill="1" applyBorder="1" applyAlignment="1" applyProtection="1">
      <alignment horizontal="left" vertical="center"/>
      <protection hidden="1"/>
    </xf>
    <xf numFmtId="0" fontId="7" fillId="10" borderId="5" xfId="0" applyFont="1" applyFill="1" applyBorder="1" applyAlignment="1" applyProtection="1">
      <alignment horizontal="left" vertical="center"/>
      <protection hidden="1"/>
    </xf>
  </cellXfs>
  <cellStyles count="101">
    <cellStyle name="パーセント" xfId="100" builtinId="5"/>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桁区切り" xfId="1" builtinId="6"/>
    <cellStyle name="桁区切り [0.00]" xfId="3" builtinId="3"/>
    <cellStyle name="標準" xfId="0" builtinId="0"/>
    <cellStyle name="標準 3" xfId="2"/>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showGridLines="0" showRowColHeaders="0" topLeftCell="A13" workbookViewId="0">
      <selection activeCell="K21" sqref="K21"/>
    </sheetView>
  </sheetViews>
  <sheetFormatPr defaultColWidth="12.796875" defaultRowHeight="18" x14ac:dyDescent="0.45"/>
  <cols>
    <col min="1" max="2" width="9.59765625" customWidth="1"/>
    <col min="10" max="10" width="9.59765625" customWidth="1"/>
  </cols>
  <sheetData>
    <row r="1" spans="2:14" x14ac:dyDescent="0.45">
      <c r="C1" s="145"/>
      <c r="D1" s="145"/>
      <c r="E1" s="145"/>
      <c r="F1" s="145"/>
      <c r="G1" s="145"/>
      <c r="H1" s="145"/>
      <c r="I1" s="145"/>
      <c r="J1" s="145"/>
      <c r="K1" s="145"/>
      <c r="L1" s="145"/>
      <c r="M1" s="145"/>
      <c r="N1" s="145"/>
    </row>
    <row r="2" spans="2:14" ht="30" customHeight="1" x14ac:dyDescent="0.45">
      <c r="B2" s="147" t="s">
        <v>70</v>
      </c>
      <c r="D2" s="145"/>
      <c r="E2" s="145"/>
      <c r="F2" s="145"/>
      <c r="G2" s="145"/>
      <c r="H2" s="145"/>
      <c r="I2" s="145"/>
      <c r="J2" s="145"/>
      <c r="K2" s="145"/>
      <c r="L2" s="145"/>
      <c r="M2" s="145"/>
      <c r="N2" s="145"/>
    </row>
    <row r="3" spans="2:14" x14ac:dyDescent="0.45">
      <c r="C3" s="145"/>
      <c r="D3" s="145"/>
      <c r="E3" s="145"/>
      <c r="F3" s="145"/>
      <c r="G3" s="145"/>
      <c r="H3" s="145"/>
      <c r="I3" s="145"/>
      <c r="J3" s="145"/>
      <c r="K3" s="145"/>
      <c r="L3" s="145"/>
      <c r="M3" s="145"/>
      <c r="N3" s="145"/>
    </row>
    <row r="4" spans="2:14" x14ac:dyDescent="0.45">
      <c r="B4" s="11"/>
      <c r="C4" s="146"/>
      <c r="D4" s="146"/>
      <c r="E4" s="146"/>
      <c r="F4" s="146"/>
      <c r="G4" s="146"/>
      <c r="H4" s="146"/>
      <c r="I4" s="146"/>
      <c r="J4" s="146"/>
      <c r="K4" s="145"/>
      <c r="L4" s="145"/>
      <c r="M4" s="145"/>
      <c r="N4" s="145"/>
    </row>
    <row r="5" spans="2:14" x14ac:dyDescent="0.45">
      <c r="B5" s="11"/>
      <c r="C5" s="146"/>
      <c r="D5" s="146"/>
      <c r="E5" s="146"/>
      <c r="F5" s="146"/>
      <c r="G5" s="146"/>
      <c r="H5" s="146"/>
      <c r="I5" s="146"/>
      <c r="J5" s="146"/>
      <c r="K5" s="145"/>
      <c r="L5" s="145"/>
      <c r="M5" s="145"/>
      <c r="N5" s="145"/>
    </row>
    <row r="6" spans="2:14" x14ac:dyDescent="0.45">
      <c r="B6" s="11"/>
      <c r="C6" s="146" t="s">
        <v>71</v>
      </c>
      <c r="D6" s="146"/>
      <c r="E6" s="146"/>
      <c r="F6" s="146"/>
      <c r="G6" s="146"/>
      <c r="H6" s="146"/>
      <c r="I6" s="146"/>
      <c r="J6" s="146"/>
      <c r="K6" s="145"/>
      <c r="L6" s="145"/>
      <c r="M6" s="145"/>
      <c r="N6" s="145"/>
    </row>
    <row r="7" spans="2:14" x14ac:dyDescent="0.45">
      <c r="B7" s="11"/>
      <c r="C7" s="148" t="s">
        <v>85</v>
      </c>
      <c r="D7" s="149"/>
      <c r="E7" s="149"/>
      <c r="F7" s="149"/>
      <c r="G7" s="149"/>
      <c r="H7" s="149"/>
      <c r="I7" s="150"/>
      <c r="J7" s="146"/>
      <c r="K7" s="145"/>
      <c r="L7" s="145"/>
      <c r="M7" s="145"/>
      <c r="N7" s="145"/>
    </row>
    <row r="8" spans="2:14" x14ac:dyDescent="0.45">
      <c r="B8" s="11"/>
      <c r="C8" s="151" t="s">
        <v>86</v>
      </c>
      <c r="D8" s="152"/>
      <c r="E8" s="152"/>
      <c r="F8" s="152"/>
      <c r="G8" s="152"/>
      <c r="H8" s="152"/>
      <c r="I8" s="153"/>
      <c r="J8" s="146"/>
      <c r="K8" s="145"/>
      <c r="L8" s="145"/>
      <c r="M8" s="145"/>
      <c r="N8" s="145"/>
    </row>
    <row r="9" spans="2:14" x14ac:dyDescent="0.45">
      <c r="B9" s="11"/>
      <c r="C9" s="151" t="s">
        <v>72</v>
      </c>
      <c r="D9" s="152"/>
      <c r="E9" s="152"/>
      <c r="F9" s="152"/>
      <c r="G9" s="152"/>
      <c r="H9" s="152"/>
      <c r="I9" s="153"/>
      <c r="J9" s="146"/>
      <c r="K9" s="145"/>
      <c r="L9" s="145"/>
      <c r="M9" s="145"/>
      <c r="N9" s="145"/>
    </row>
    <row r="10" spans="2:14" x14ac:dyDescent="0.45">
      <c r="B10" s="11"/>
      <c r="C10" s="151" t="s">
        <v>73</v>
      </c>
      <c r="D10" s="152"/>
      <c r="E10" s="152"/>
      <c r="F10" s="152"/>
      <c r="G10" s="152"/>
      <c r="H10" s="152"/>
      <c r="I10" s="153"/>
      <c r="J10" s="146"/>
      <c r="K10" s="145"/>
      <c r="L10" s="145"/>
      <c r="M10" s="145"/>
      <c r="N10" s="145"/>
    </row>
    <row r="11" spans="2:14" x14ac:dyDescent="0.45">
      <c r="B11" s="11"/>
      <c r="C11" s="151" t="s">
        <v>74</v>
      </c>
      <c r="D11" s="152"/>
      <c r="E11" s="152"/>
      <c r="F11" s="152"/>
      <c r="G11" s="152"/>
      <c r="H11" s="152"/>
      <c r="I11" s="153"/>
      <c r="J11" s="146"/>
      <c r="K11" s="145"/>
      <c r="L11" s="145"/>
      <c r="M11" s="145"/>
      <c r="N11" s="145"/>
    </row>
    <row r="12" spans="2:14" x14ac:dyDescent="0.45">
      <c r="B12" s="11"/>
      <c r="C12" s="151" t="s">
        <v>75</v>
      </c>
      <c r="D12" s="152"/>
      <c r="E12" s="152"/>
      <c r="F12" s="152"/>
      <c r="G12" s="152"/>
      <c r="H12" s="152"/>
      <c r="I12" s="153"/>
      <c r="J12" s="146"/>
      <c r="K12" s="145"/>
      <c r="L12" s="145"/>
      <c r="M12" s="145"/>
      <c r="N12" s="145"/>
    </row>
    <row r="13" spans="2:14" x14ac:dyDescent="0.45">
      <c r="B13" s="11"/>
      <c r="C13" s="154"/>
      <c r="D13" s="155"/>
      <c r="E13" s="155"/>
      <c r="F13" s="155"/>
      <c r="G13" s="155"/>
      <c r="H13" s="155"/>
      <c r="I13" s="156"/>
      <c r="J13" s="146"/>
      <c r="K13" s="145"/>
      <c r="L13" s="145"/>
      <c r="M13" s="145"/>
      <c r="N13" s="145"/>
    </row>
    <row r="14" spans="2:14" x14ac:dyDescent="0.45">
      <c r="B14" s="11"/>
      <c r="C14" s="146"/>
      <c r="D14" s="146"/>
      <c r="E14" s="146"/>
      <c r="F14" s="146"/>
      <c r="G14" s="146"/>
      <c r="H14" s="146"/>
      <c r="I14" s="146"/>
      <c r="J14" s="146"/>
      <c r="K14" s="145"/>
      <c r="L14" s="145"/>
      <c r="M14" s="145"/>
      <c r="N14" s="145"/>
    </row>
    <row r="15" spans="2:14" x14ac:dyDescent="0.45">
      <c r="B15" s="11"/>
      <c r="C15" s="146" t="s">
        <v>76</v>
      </c>
      <c r="D15" s="146"/>
      <c r="E15" s="146"/>
      <c r="F15" s="146"/>
      <c r="G15" s="146"/>
      <c r="H15" s="146"/>
      <c r="I15" s="146"/>
      <c r="J15" s="146"/>
      <c r="K15" s="145"/>
      <c r="L15" s="145"/>
      <c r="M15" s="145"/>
      <c r="N15" s="145"/>
    </row>
    <row r="16" spans="2:14" x14ac:dyDescent="0.45">
      <c r="B16" s="11"/>
      <c r="C16" s="148" t="s">
        <v>77</v>
      </c>
      <c r="D16" s="149"/>
      <c r="E16" s="149"/>
      <c r="F16" s="149"/>
      <c r="G16" s="149"/>
      <c r="H16" s="149"/>
      <c r="I16" s="150"/>
      <c r="J16" s="146"/>
      <c r="K16" s="145"/>
      <c r="L16" s="145"/>
      <c r="M16" s="145"/>
      <c r="N16" s="145"/>
    </row>
    <row r="17" spans="2:14" x14ac:dyDescent="0.45">
      <c r="B17" s="11"/>
      <c r="C17" s="151" t="s">
        <v>78</v>
      </c>
      <c r="D17" s="152"/>
      <c r="E17" s="152"/>
      <c r="F17" s="152"/>
      <c r="G17" s="152"/>
      <c r="H17" s="152"/>
      <c r="I17" s="153"/>
      <c r="J17" s="146"/>
      <c r="K17" s="145"/>
      <c r="L17" s="145"/>
      <c r="M17" s="145"/>
      <c r="N17" s="145"/>
    </row>
    <row r="18" spans="2:14" x14ac:dyDescent="0.45">
      <c r="B18" s="11"/>
      <c r="C18" s="151" t="s">
        <v>79</v>
      </c>
      <c r="D18" s="152"/>
      <c r="E18" s="152"/>
      <c r="F18" s="152"/>
      <c r="G18" s="152"/>
      <c r="H18" s="152"/>
      <c r="I18" s="153"/>
      <c r="J18" s="146"/>
      <c r="K18" s="145"/>
      <c r="L18" s="145"/>
      <c r="M18" s="145"/>
      <c r="N18" s="145"/>
    </row>
    <row r="19" spans="2:14" x14ac:dyDescent="0.45">
      <c r="B19" s="11"/>
      <c r="C19" s="151" t="s">
        <v>80</v>
      </c>
      <c r="D19" s="152"/>
      <c r="E19" s="152"/>
      <c r="F19" s="152"/>
      <c r="G19" s="152"/>
      <c r="H19" s="152"/>
      <c r="I19" s="153"/>
      <c r="J19" s="146"/>
      <c r="K19" s="145"/>
      <c r="L19" s="145"/>
      <c r="M19" s="145"/>
      <c r="N19" s="145"/>
    </row>
    <row r="20" spans="2:14" x14ac:dyDescent="0.45">
      <c r="B20" s="11"/>
      <c r="C20" s="151" t="s">
        <v>81</v>
      </c>
      <c r="D20" s="152"/>
      <c r="E20" s="152"/>
      <c r="F20" s="152"/>
      <c r="G20" s="152"/>
      <c r="H20" s="152"/>
      <c r="I20" s="153"/>
      <c r="J20" s="146"/>
      <c r="K20" s="145"/>
      <c r="L20" s="145"/>
      <c r="M20" s="145"/>
      <c r="N20" s="145"/>
    </row>
    <row r="21" spans="2:14" x14ac:dyDescent="0.45">
      <c r="B21" s="11"/>
      <c r="C21" s="154"/>
      <c r="D21" s="155"/>
      <c r="E21" s="155"/>
      <c r="F21" s="155"/>
      <c r="G21" s="155"/>
      <c r="H21" s="155"/>
      <c r="I21" s="156"/>
      <c r="J21" s="146"/>
      <c r="K21" s="145"/>
      <c r="L21" s="145"/>
      <c r="M21" s="145"/>
      <c r="N21" s="145"/>
    </row>
    <row r="22" spans="2:14" x14ac:dyDescent="0.45">
      <c r="B22" s="11"/>
      <c r="C22" s="146"/>
      <c r="D22" s="146"/>
      <c r="E22" s="146"/>
      <c r="F22" s="146"/>
      <c r="G22" s="146"/>
      <c r="H22" s="146"/>
      <c r="I22" s="146"/>
      <c r="J22" s="146"/>
      <c r="K22" s="145"/>
      <c r="L22" s="145"/>
      <c r="M22" s="145"/>
      <c r="N22" s="145"/>
    </row>
    <row r="23" spans="2:14" x14ac:dyDescent="0.45">
      <c r="B23" s="11"/>
      <c r="C23" s="148" t="s">
        <v>82</v>
      </c>
      <c r="D23" s="149"/>
      <c r="E23" s="149"/>
      <c r="F23" s="149"/>
      <c r="G23" s="149"/>
      <c r="H23" s="149"/>
      <c r="I23" s="150"/>
      <c r="J23" s="146"/>
      <c r="K23" s="145"/>
      <c r="L23" s="145"/>
      <c r="M23" s="145"/>
      <c r="N23" s="145"/>
    </row>
    <row r="24" spans="2:14" x14ac:dyDescent="0.45">
      <c r="B24" s="11"/>
      <c r="C24" s="151" t="s">
        <v>83</v>
      </c>
      <c r="D24" s="152"/>
      <c r="E24" s="152"/>
      <c r="F24" s="152"/>
      <c r="G24" s="152"/>
      <c r="H24" s="152"/>
      <c r="I24" s="153"/>
      <c r="J24" s="146"/>
      <c r="K24" s="145"/>
      <c r="L24" s="145"/>
      <c r="M24" s="145"/>
      <c r="N24" s="145"/>
    </row>
    <row r="25" spans="2:14" x14ac:dyDescent="0.45">
      <c r="B25" s="11"/>
      <c r="C25" s="151" t="s">
        <v>87</v>
      </c>
      <c r="D25" s="152"/>
      <c r="E25" s="152"/>
      <c r="F25" s="152"/>
      <c r="G25" s="152"/>
      <c r="H25" s="152"/>
      <c r="I25" s="153"/>
      <c r="J25" s="146"/>
      <c r="K25" s="145"/>
      <c r="L25" s="145"/>
      <c r="M25" s="145"/>
      <c r="N25" s="145"/>
    </row>
    <row r="26" spans="2:14" x14ac:dyDescent="0.45">
      <c r="B26" s="11"/>
      <c r="C26" s="151" t="s">
        <v>88</v>
      </c>
      <c r="D26" s="152"/>
      <c r="E26" s="152"/>
      <c r="F26" s="152"/>
      <c r="G26" s="152"/>
      <c r="H26" s="152"/>
      <c r="I26" s="153"/>
      <c r="J26" s="146"/>
      <c r="K26" s="145"/>
      <c r="L26" s="145"/>
      <c r="M26" s="145"/>
      <c r="N26" s="145"/>
    </row>
    <row r="27" spans="2:14" x14ac:dyDescent="0.45">
      <c r="B27" s="11"/>
      <c r="C27" s="151" t="s">
        <v>84</v>
      </c>
      <c r="D27" s="152"/>
      <c r="E27" s="152"/>
      <c r="F27" s="152"/>
      <c r="G27" s="152"/>
      <c r="H27" s="152"/>
      <c r="I27" s="153"/>
      <c r="J27" s="146"/>
      <c r="K27" s="145"/>
      <c r="L27" s="145"/>
      <c r="M27" s="145"/>
      <c r="N27" s="145"/>
    </row>
    <row r="28" spans="2:14" x14ac:dyDescent="0.45">
      <c r="B28" s="11"/>
      <c r="C28" s="154"/>
      <c r="D28" s="155"/>
      <c r="E28" s="155"/>
      <c r="F28" s="155"/>
      <c r="G28" s="155"/>
      <c r="H28" s="155"/>
      <c r="I28" s="156"/>
      <c r="J28" s="146"/>
      <c r="K28" s="145"/>
      <c r="L28" s="145"/>
      <c r="M28" s="145"/>
      <c r="N28" s="145"/>
    </row>
    <row r="29" spans="2:14" x14ac:dyDescent="0.45">
      <c r="B29" s="11"/>
      <c r="C29" s="146"/>
      <c r="D29" s="146"/>
      <c r="E29" s="146"/>
      <c r="F29" s="146"/>
      <c r="G29" s="146"/>
      <c r="H29" s="146"/>
      <c r="I29" s="146"/>
      <c r="J29" s="146"/>
      <c r="K29" s="145"/>
      <c r="L29" s="145"/>
      <c r="M29" s="145"/>
      <c r="N29" s="145"/>
    </row>
    <row r="30" spans="2:14" x14ac:dyDescent="0.45">
      <c r="B30" s="11"/>
      <c r="C30" s="146"/>
      <c r="D30" s="146"/>
      <c r="E30" s="146"/>
      <c r="F30" s="146"/>
      <c r="G30" s="146"/>
      <c r="H30" s="146"/>
      <c r="I30" s="146"/>
      <c r="J30" s="146"/>
      <c r="K30" s="145"/>
      <c r="L30" s="145"/>
      <c r="M30" s="145"/>
      <c r="N30" s="145"/>
    </row>
  </sheetData>
  <phoneticPr fontId="3"/>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0:M33"/>
  <sheetViews>
    <sheetView showGridLines="0" showRowColHeaders="0" topLeftCell="A10" workbookViewId="0">
      <selection activeCell="D29" sqref="D29"/>
    </sheetView>
  </sheetViews>
  <sheetFormatPr defaultColWidth="8.59765625" defaultRowHeight="18" x14ac:dyDescent="0.45"/>
  <cols>
    <col min="1" max="1" width="4.5" customWidth="1"/>
    <col min="2" max="2" width="6.59765625" customWidth="1"/>
    <col min="3" max="3" width="37" customWidth="1"/>
    <col min="4" max="4" width="12.3984375" customWidth="1"/>
    <col min="5" max="5" width="2.59765625" customWidth="1"/>
    <col min="6" max="6" width="12.09765625" customWidth="1"/>
    <col min="7" max="7" width="7.59765625" customWidth="1"/>
    <col min="8" max="8" width="36.19921875" customWidth="1"/>
    <col min="9" max="9" width="12.3984375" customWidth="1"/>
    <col min="10" max="10" width="2.59765625" customWidth="1"/>
    <col min="11" max="11" width="11.09765625" customWidth="1"/>
    <col min="12" max="12" width="7.09765625" customWidth="1"/>
  </cols>
  <sheetData>
    <row r="10" spans="2:13" x14ac:dyDescent="0.45">
      <c r="B10" s="11"/>
      <c r="C10" s="11"/>
      <c r="D10" s="11"/>
      <c r="E10" s="11"/>
      <c r="F10" s="11"/>
      <c r="G10" s="11"/>
      <c r="H10" s="11"/>
      <c r="I10" s="11"/>
      <c r="J10" s="11"/>
      <c r="K10" s="11"/>
      <c r="L10" s="11"/>
      <c r="M10" s="23"/>
    </row>
    <row r="11" spans="2:13" x14ac:dyDescent="0.45">
      <c r="B11" s="11"/>
      <c r="C11" s="11"/>
      <c r="D11" s="11"/>
      <c r="E11" s="11"/>
      <c r="F11" s="11"/>
      <c r="G11" s="11"/>
      <c r="H11" s="11"/>
      <c r="I11" s="11"/>
      <c r="J11" s="11"/>
      <c r="K11" s="11"/>
      <c r="L11" s="11"/>
      <c r="M11" s="23"/>
    </row>
    <row r="12" spans="2:13" x14ac:dyDescent="0.45">
      <c r="B12" s="11"/>
      <c r="C12" s="14" t="s">
        <v>27</v>
      </c>
      <c r="D12" s="14"/>
      <c r="E12" s="14"/>
      <c r="F12" s="14"/>
      <c r="G12" s="14"/>
      <c r="H12" s="22"/>
      <c r="I12" s="22"/>
      <c r="J12" s="22"/>
      <c r="K12" s="22"/>
      <c r="L12" s="12"/>
      <c r="M12" s="23"/>
    </row>
    <row r="13" spans="2:13" x14ac:dyDescent="0.45">
      <c r="B13" s="11"/>
      <c r="C13" s="14" t="s">
        <v>21</v>
      </c>
      <c r="D13" s="14"/>
      <c r="E13" s="14"/>
      <c r="F13" s="14"/>
      <c r="G13" s="14"/>
      <c r="H13" s="22"/>
      <c r="I13" s="22"/>
      <c r="J13" s="22"/>
      <c r="K13" s="22"/>
      <c r="L13" s="12"/>
      <c r="M13" s="23"/>
    </row>
    <row r="14" spans="2:13" x14ac:dyDescent="0.45">
      <c r="B14" s="11"/>
      <c r="C14" s="14" t="s">
        <v>29</v>
      </c>
      <c r="D14" s="14"/>
      <c r="E14" s="14"/>
      <c r="F14" s="14"/>
      <c r="G14" s="14"/>
      <c r="H14" s="22"/>
      <c r="I14" s="22"/>
      <c r="J14" s="22"/>
      <c r="K14" s="22"/>
      <c r="L14" s="12"/>
      <c r="M14" s="23"/>
    </row>
    <row r="15" spans="2:13" x14ac:dyDescent="0.45">
      <c r="B15" s="11"/>
      <c r="C15" s="14" t="s">
        <v>30</v>
      </c>
      <c r="D15" s="14"/>
      <c r="E15" s="14"/>
      <c r="F15" s="14"/>
      <c r="G15" s="14"/>
      <c r="H15" s="15" t="s">
        <v>20</v>
      </c>
      <c r="I15" s="16"/>
      <c r="J15" s="16"/>
      <c r="K15" s="16"/>
      <c r="L15" s="12"/>
      <c r="M15" s="23"/>
    </row>
    <row r="16" spans="2:13" x14ac:dyDescent="0.45">
      <c r="B16" s="11"/>
      <c r="C16" s="14" t="s">
        <v>22</v>
      </c>
      <c r="D16" s="49">
        <v>42156</v>
      </c>
      <c r="E16" s="17" t="s">
        <v>23</v>
      </c>
      <c r="F16" s="49">
        <v>42185</v>
      </c>
      <c r="G16" s="14"/>
      <c r="H16" s="15" t="s">
        <v>22</v>
      </c>
      <c r="I16" s="50">
        <v>42156</v>
      </c>
      <c r="J16" s="18" t="s">
        <v>23</v>
      </c>
      <c r="K16" s="51">
        <v>42185</v>
      </c>
      <c r="L16" s="12"/>
      <c r="M16" s="23"/>
    </row>
    <row r="17" spans="2:13" ht="18.600000000000001" thickBot="1" x14ac:dyDescent="0.5">
      <c r="B17" s="11"/>
      <c r="C17" s="36" t="s">
        <v>6</v>
      </c>
      <c r="D17" s="36" t="s">
        <v>7</v>
      </c>
      <c r="E17" s="37"/>
      <c r="F17" s="38" t="s">
        <v>8</v>
      </c>
      <c r="G17" s="22"/>
      <c r="H17" s="36" t="s">
        <v>6</v>
      </c>
      <c r="I17" s="68" t="s">
        <v>7</v>
      </c>
      <c r="J17" s="69"/>
      <c r="K17" s="70" t="s">
        <v>8</v>
      </c>
      <c r="L17" s="12"/>
      <c r="M17" s="23"/>
    </row>
    <row r="18" spans="2:13" x14ac:dyDescent="0.45">
      <c r="B18" s="11"/>
      <c r="C18" s="66" t="s">
        <v>10</v>
      </c>
      <c r="D18" s="42">
        <v>12372</v>
      </c>
      <c r="E18" s="42"/>
      <c r="F18" s="43">
        <v>3711600</v>
      </c>
      <c r="G18" s="22"/>
      <c r="H18" s="64" t="s">
        <v>10</v>
      </c>
      <c r="I18" s="52">
        <v>12372</v>
      </c>
      <c r="J18" s="53"/>
      <c r="K18" s="54">
        <v>3711600</v>
      </c>
      <c r="L18" s="12"/>
      <c r="M18" s="23"/>
    </row>
    <row r="19" spans="2:13" x14ac:dyDescent="0.45">
      <c r="B19" s="11"/>
      <c r="C19" s="66" t="s">
        <v>11</v>
      </c>
      <c r="D19" s="42">
        <v>3362</v>
      </c>
      <c r="E19" s="42"/>
      <c r="F19" s="44">
        <v>941360</v>
      </c>
      <c r="G19" s="22"/>
      <c r="H19" s="64" t="s">
        <v>11</v>
      </c>
      <c r="I19" s="52">
        <v>3362</v>
      </c>
      <c r="J19" s="52"/>
      <c r="K19" s="55">
        <v>941360</v>
      </c>
      <c r="L19" s="12"/>
      <c r="M19" s="23"/>
    </row>
    <row r="20" spans="2:13" x14ac:dyDescent="0.45">
      <c r="B20" s="11"/>
      <c r="C20" s="66" t="s">
        <v>12</v>
      </c>
      <c r="D20" s="42">
        <v>1038</v>
      </c>
      <c r="E20" s="42"/>
      <c r="F20" s="44">
        <v>230470</v>
      </c>
      <c r="G20" s="22"/>
      <c r="H20" s="64" t="s">
        <v>12</v>
      </c>
      <c r="I20" s="52">
        <v>1038</v>
      </c>
      <c r="J20" s="52"/>
      <c r="K20" s="55">
        <v>230470</v>
      </c>
      <c r="L20" s="12"/>
      <c r="M20" s="23"/>
    </row>
    <row r="21" spans="2:13" x14ac:dyDescent="0.45">
      <c r="B21" s="11"/>
      <c r="C21" s="66" t="s">
        <v>13</v>
      </c>
      <c r="D21" s="42">
        <v>7513</v>
      </c>
      <c r="E21" s="42"/>
      <c r="F21" s="44">
        <v>3756500</v>
      </c>
      <c r="G21" s="22"/>
      <c r="H21" s="64" t="s">
        <v>13</v>
      </c>
      <c r="I21" s="52">
        <v>7513</v>
      </c>
      <c r="J21" s="52"/>
      <c r="K21" s="55">
        <v>3756500</v>
      </c>
      <c r="L21" s="12"/>
      <c r="M21" s="23"/>
    </row>
    <row r="22" spans="2:13" x14ac:dyDescent="0.45">
      <c r="B22" s="11"/>
      <c r="C22" s="66" t="s">
        <v>14</v>
      </c>
      <c r="D22" s="42">
        <v>7555</v>
      </c>
      <c r="E22" s="42"/>
      <c r="F22" s="44">
        <v>3007800</v>
      </c>
      <c r="G22" s="22"/>
      <c r="H22" s="64" t="s">
        <v>14</v>
      </c>
      <c r="I22" s="52">
        <v>7555</v>
      </c>
      <c r="J22" s="52"/>
      <c r="K22" s="55">
        <v>3007800</v>
      </c>
      <c r="L22" s="12"/>
      <c r="M22" s="23"/>
    </row>
    <row r="23" spans="2:13" x14ac:dyDescent="0.45">
      <c r="B23" s="11"/>
      <c r="C23" s="66" t="s">
        <v>15</v>
      </c>
      <c r="D23" s="42">
        <v>11956</v>
      </c>
      <c r="E23" s="42"/>
      <c r="F23" s="44">
        <v>2271640</v>
      </c>
      <c r="G23" s="22"/>
      <c r="H23" s="64" t="s">
        <v>15</v>
      </c>
      <c r="I23" s="52">
        <v>11956</v>
      </c>
      <c r="J23" s="52"/>
      <c r="K23" s="55">
        <v>2271640</v>
      </c>
      <c r="L23" s="12"/>
      <c r="M23" s="23"/>
    </row>
    <row r="24" spans="2:13" x14ac:dyDescent="0.45">
      <c r="B24" s="11"/>
      <c r="C24" s="66" t="s">
        <v>16</v>
      </c>
      <c r="D24" s="42">
        <v>7396</v>
      </c>
      <c r="E24" s="42"/>
      <c r="F24" s="44">
        <v>824400</v>
      </c>
      <c r="G24" s="22"/>
      <c r="H24" s="64" t="s">
        <v>16</v>
      </c>
      <c r="I24" s="52">
        <v>7396</v>
      </c>
      <c r="J24" s="52"/>
      <c r="K24" s="55">
        <v>824400</v>
      </c>
      <c r="L24" s="12"/>
      <c r="M24" s="23"/>
    </row>
    <row r="25" spans="2:13" x14ac:dyDescent="0.45">
      <c r="B25" s="11"/>
      <c r="C25" s="66" t="s">
        <v>17</v>
      </c>
      <c r="D25" s="42">
        <v>54</v>
      </c>
      <c r="E25" s="42"/>
      <c r="F25" s="44">
        <v>2720</v>
      </c>
      <c r="G25" s="22"/>
      <c r="H25" s="64" t="s">
        <v>17</v>
      </c>
      <c r="I25" s="52">
        <v>54</v>
      </c>
      <c r="J25" s="52"/>
      <c r="K25" s="55">
        <v>2720</v>
      </c>
      <c r="L25" s="12"/>
      <c r="M25" s="23"/>
    </row>
    <row r="26" spans="2:13" ht="18.600000000000001" thickBot="1" x14ac:dyDescent="0.5">
      <c r="B26" s="11"/>
      <c r="C26" s="67" t="s">
        <v>18</v>
      </c>
      <c r="D26" s="45">
        <v>91</v>
      </c>
      <c r="E26" s="45"/>
      <c r="F26" s="46">
        <v>9100</v>
      </c>
      <c r="G26" s="22"/>
      <c r="H26" s="65" t="s">
        <v>18</v>
      </c>
      <c r="I26" s="56">
        <v>91</v>
      </c>
      <c r="J26" s="56"/>
      <c r="K26" s="57">
        <v>9100</v>
      </c>
      <c r="L26" s="12"/>
      <c r="M26" s="23"/>
    </row>
    <row r="27" spans="2:13" ht="18.600000000000001" thickBot="1" x14ac:dyDescent="0.5">
      <c r="B27" s="11"/>
      <c r="C27" s="39" t="s">
        <v>25</v>
      </c>
      <c r="D27" s="40">
        <f>SUM(D18:D26)</f>
        <v>51337</v>
      </c>
      <c r="E27" s="40"/>
      <c r="F27" s="41">
        <f>SUM(F18:F26)</f>
        <v>14755590</v>
      </c>
      <c r="G27" s="22"/>
      <c r="H27" s="60" t="s">
        <v>25</v>
      </c>
      <c r="I27" s="61">
        <f>SUM(I18:I26)</f>
        <v>51337</v>
      </c>
      <c r="J27" s="62"/>
      <c r="K27" s="63">
        <f>SUM(K18:K26)</f>
        <v>14755590</v>
      </c>
      <c r="L27" s="12"/>
      <c r="M27" s="23"/>
    </row>
    <row r="28" spans="2:13" ht="18.600000000000001" thickBot="1" x14ac:dyDescent="0.5">
      <c r="B28" s="11"/>
      <c r="C28" s="71" t="s">
        <v>26</v>
      </c>
      <c r="D28" s="47">
        <v>665398</v>
      </c>
      <c r="E28" s="48"/>
      <c r="F28" s="122">
        <v>887785284</v>
      </c>
      <c r="G28" s="22"/>
      <c r="H28" s="72" t="s">
        <v>24</v>
      </c>
      <c r="I28" s="58">
        <v>665398</v>
      </c>
      <c r="J28" s="59"/>
      <c r="K28" s="123">
        <v>887785284</v>
      </c>
      <c r="L28" s="12"/>
      <c r="M28" s="23"/>
    </row>
    <row r="29" spans="2:13" x14ac:dyDescent="0.45">
      <c r="B29" s="11"/>
      <c r="C29" s="22"/>
      <c r="D29" s="22"/>
      <c r="E29" s="22"/>
      <c r="F29" s="22"/>
      <c r="G29" s="22"/>
      <c r="H29" s="15" t="s">
        <v>19</v>
      </c>
      <c r="I29" s="13"/>
      <c r="J29" s="13"/>
      <c r="K29" s="13"/>
      <c r="L29" s="12"/>
      <c r="M29" s="23"/>
    </row>
    <row r="30" spans="2:13" x14ac:dyDescent="0.45">
      <c r="B30" s="11"/>
      <c r="C30" s="12"/>
      <c r="D30" s="12"/>
      <c r="E30" s="12"/>
      <c r="F30" s="12"/>
      <c r="G30" s="12"/>
      <c r="H30" s="12"/>
      <c r="I30" s="12"/>
      <c r="J30" s="12"/>
      <c r="K30" s="12"/>
      <c r="L30" s="12"/>
      <c r="M30" s="23"/>
    </row>
    <row r="31" spans="2:13" x14ac:dyDescent="0.45">
      <c r="B31" s="11"/>
      <c r="C31" s="12"/>
      <c r="D31" s="12"/>
      <c r="E31" s="12"/>
      <c r="F31" s="12"/>
      <c r="G31" s="12"/>
      <c r="H31" s="12"/>
      <c r="I31" s="12"/>
      <c r="J31" s="12"/>
      <c r="K31" s="12"/>
      <c r="L31" s="12"/>
      <c r="M31" s="23"/>
    </row>
    <row r="32" spans="2:13" x14ac:dyDescent="0.45">
      <c r="B32" s="11"/>
      <c r="C32" s="12"/>
      <c r="D32" s="12"/>
      <c r="E32" s="12"/>
      <c r="F32" s="12"/>
      <c r="G32" s="12"/>
      <c r="H32" s="12"/>
      <c r="I32" s="12"/>
      <c r="J32" s="12"/>
      <c r="K32" s="12"/>
      <c r="L32" s="12"/>
      <c r="M32" s="23"/>
    </row>
    <row r="33" spans="2:13" x14ac:dyDescent="0.45">
      <c r="B33" s="11"/>
      <c r="C33" s="11"/>
      <c r="D33" s="11"/>
      <c r="E33" s="11"/>
      <c r="F33" s="11"/>
      <c r="G33" s="11"/>
      <c r="H33" s="11"/>
      <c r="I33" s="11"/>
      <c r="J33" s="11"/>
      <c r="K33" s="11"/>
      <c r="L33" s="11"/>
      <c r="M33" s="23"/>
    </row>
  </sheetData>
  <sheetProtection password="83AF" sheet="1" objects="1" scenarios="1"/>
  <phoneticPr fontId="3"/>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D8:Q28"/>
  <sheetViews>
    <sheetView showGridLines="0" showRowColHeaders="0" topLeftCell="A10" workbookViewId="0">
      <selection activeCell="F17" sqref="F17"/>
    </sheetView>
  </sheetViews>
  <sheetFormatPr defaultColWidth="8.59765625" defaultRowHeight="18" x14ac:dyDescent="0.45"/>
  <cols>
    <col min="3" max="3" width="5.3984375" customWidth="1"/>
    <col min="5" max="5" width="12.59765625" customWidth="1"/>
    <col min="11" max="11" width="12.59765625" customWidth="1"/>
  </cols>
  <sheetData>
    <row r="8" spans="4:16" x14ac:dyDescent="0.45">
      <c r="D8" s="27"/>
      <c r="E8" s="27"/>
      <c r="F8" s="27"/>
      <c r="G8" s="27"/>
      <c r="H8" s="27"/>
      <c r="I8" s="27"/>
      <c r="J8" s="27"/>
      <c r="K8" s="27"/>
      <c r="L8" s="27"/>
      <c r="M8" s="27"/>
      <c r="N8" s="27"/>
      <c r="O8" s="27"/>
      <c r="P8" s="27"/>
    </row>
    <row r="9" spans="4:16" x14ac:dyDescent="0.45">
      <c r="D9" s="27"/>
      <c r="E9" s="27"/>
      <c r="F9" s="27"/>
      <c r="G9" s="27"/>
      <c r="H9" s="27"/>
      <c r="I9" s="27"/>
      <c r="J9" s="27"/>
      <c r="K9" s="27"/>
      <c r="L9" s="27"/>
      <c r="M9" s="27"/>
      <c r="N9" s="27"/>
      <c r="O9" s="27"/>
      <c r="P9" s="27"/>
    </row>
    <row r="10" spans="4:16" x14ac:dyDescent="0.45">
      <c r="D10" s="27"/>
      <c r="E10" s="14" t="s">
        <v>43</v>
      </c>
      <c r="F10" s="14"/>
      <c r="G10" s="14"/>
      <c r="H10" s="14"/>
      <c r="I10" s="14"/>
      <c r="J10" s="14"/>
      <c r="K10" s="14"/>
      <c r="L10" s="14"/>
      <c r="M10" s="14"/>
      <c r="N10" s="14"/>
      <c r="O10" s="14"/>
      <c r="P10" s="14"/>
    </row>
    <row r="11" spans="4:16" x14ac:dyDescent="0.45">
      <c r="D11" s="27"/>
      <c r="E11" s="14" t="s">
        <v>52</v>
      </c>
      <c r="F11" s="14"/>
      <c r="G11" s="14"/>
      <c r="H11" s="14"/>
      <c r="I11" s="14"/>
      <c r="J11" s="14"/>
      <c r="K11" s="16"/>
      <c r="L11" s="16"/>
      <c r="M11" s="16"/>
      <c r="N11" s="16"/>
      <c r="O11" s="16"/>
      <c r="P11" s="14"/>
    </row>
    <row r="12" spans="4:16" x14ac:dyDescent="0.45">
      <c r="D12" s="27"/>
      <c r="E12" s="14"/>
      <c r="F12" s="14"/>
      <c r="G12" s="14"/>
      <c r="H12" s="14"/>
      <c r="I12" s="14"/>
      <c r="J12" s="14"/>
      <c r="K12" s="28"/>
      <c r="L12" s="16"/>
      <c r="M12" s="16"/>
      <c r="N12" s="16"/>
      <c r="O12" s="16"/>
      <c r="P12" s="14"/>
    </row>
    <row r="13" spans="4:16" x14ac:dyDescent="0.45">
      <c r="D13" s="27"/>
      <c r="E13" s="14" t="s">
        <v>53</v>
      </c>
      <c r="F13" s="14"/>
      <c r="G13" s="14"/>
      <c r="H13" s="14"/>
      <c r="I13" s="14"/>
      <c r="J13" s="14"/>
      <c r="K13" s="16" t="s">
        <v>20</v>
      </c>
      <c r="L13" s="16"/>
      <c r="M13" s="16"/>
      <c r="N13" s="16"/>
      <c r="O13" s="16"/>
      <c r="P13" s="14"/>
    </row>
    <row r="14" spans="4:16" x14ac:dyDescent="0.45">
      <c r="D14" s="27"/>
      <c r="E14" s="14" t="s">
        <v>44</v>
      </c>
      <c r="F14" s="14"/>
      <c r="G14" s="14"/>
      <c r="H14" s="14"/>
      <c r="I14" s="14"/>
      <c r="J14" s="14"/>
      <c r="K14" s="16" t="s">
        <v>44</v>
      </c>
      <c r="L14" s="16"/>
      <c r="M14" s="16"/>
      <c r="N14" s="16"/>
      <c r="O14" s="16"/>
      <c r="P14" s="14"/>
    </row>
    <row r="15" spans="4:16" ht="52.8" x14ac:dyDescent="0.45">
      <c r="D15" s="27"/>
      <c r="E15" s="73"/>
      <c r="F15" s="74" t="s">
        <v>45</v>
      </c>
      <c r="G15" s="74" t="s">
        <v>40</v>
      </c>
      <c r="H15" s="14"/>
      <c r="I15" s="14"/>
      <c r="J15" s="14"/>
      <c r="K15" s="77"/>
      <c r="L15" s="74" t="s">
        <v>45</v>
      </c>
      <c r="M15" s="74" t="s">
        <v>40</v>
      </c>
      <c r="N15" s="16"/>
      <c r="O15" s="16"/>
      <c r="P15" s="14"/>
    </row>
    <row r="16" spans="4:16" ht="16.8" customHeight="1" x14ac:dyDescent="0.45">
      <c r="D16" s="27"/>
      <c r="E16" s="75"/>
      <c r="F16" s="76" t="s">
        <v>31</v>
      </c>
      <c r="G16" s="76" t="s">
        <v>31</v>
      </c>
      <c r="H16" s="14"/>
      <c r="I16" s="14"/>
      <c r="J16" s="14"/>
      <c r="K16" s="78"/>
      <c r="L16" s="76" t="s">
        <v>31</v>
      </c>
      <c r="M16" s="76" t="s">
        <v>31</v>
      </c>
      <c r="N16" s="16"/>
      <c r="O16" s="16"/>
      <c r="P16" s="14"/>
    </row>
    <row r="17" spans="4:17" ht="21" customHeight="1" x14ac:dyDescent="0.45">
      <c r="D17" s="27"/>
      <c r="E17" s="82" t="s">
        <v>2</v>
      </c>
      <c r="F17" s="86">
        <v>727300</v>
      </c>
      <c r="G17" s="86">
        <v>282000</v>
      </c>
      <c r="H17" s="14"/>
      <c r="I17" s="14"/>
      <c r="J17" s="14"/>
      <c r="K17" s="84" t="s">
        <v>2</v>
      </c>
      <c r="L17" s="89">
        <v>727300</v>
      </c>
      <c r="M17" s="89">
        <v>282000</v>
      </c>
      <c r="N17" s="16"/>
      <c r="O17" s="16"/>
      <c r="P17" s="14"/>
      <c r="Q17" s="1"/>
    </row>
    <row r="18" spans="4:17" ht="21" customHeight="1" x14ac:dyDescent="0.45">
      <c r="D18" s="27"/>
      <c r="E18" s="83" t="s">
        <v>3</v>
      </c>
      <c r="F18" s="86">
        <v>262100</v>
      </c>
      <c r="G18" s="86">
        <v>665100</v>
      </c>
      <c r="H18" s="14"/>
      <c r="I18" s="14"/>
      <c r="J18" s="14"/>
      <c r="K18" s="85" t="s">
        <v>3</v>
      </c>
      <c r="L18" s="89">
        <v>262100</v>
      </c>
      <c r="M18" s="89">
        <v>665100</v>
      </c>
      <c r="N18" s="16"/>
      <c r="O18" s="16"/>
      <c r="P18" s="14"/>
      <c r="Q18" s="1"/>
    </row>
    <row r="19" spans="4:17" ht="21" customHeight="1" x14ac:dyDescent="0.45">
      <c r="D19" s="27"/>
      <c r="E19" s="31"/>
      <c r="F19" s="32"/>
      <c r="G19" s="32"/>
      <c r="H19" s="30"/>
      <c r="I19" s="30"/>
      <c r="J19" s="30"/>
      <c r="K19" s="33"/>
      <c r="L19" s="34"/>
      <c r="M19" s="34"/>
      <c r="N19" s="35"/>
      <c r="O19" s="35"/>
      <c r="P19" s="30"/>
      <c r="Q19" s="1"/>
    </row>
    <row r="20" spans="4:17" x14ac:dyDescent="0.45">
      <c r="D20" s="27"/>
      <c r="E20" s="14" t="s">
        <v>48</v>
      </c>
      <c r="F20" s="14"/>
      <c r="G20" s="14"/>
      <c r="H20" s="14"/>
      <c r="I20" s="14"/>
      <c r="J20" s="14"/>
      <c r="K20" s="16" t="s">
        <v>48</v>
      </c>
      <c r="L20" s="16"/>
      <c r="M20" s="16"/>
      <c r="N20" s="16"/>
      <c r="O20" s="16"/>
      <c r="P20" s="14"/>
      <c r="Q20" s="1"/>
    </row>
    <row r="21" spans="4:17" ht="54" customHeight="1" x14ac:dyDescent="0.45">
      <c r="D21" s="27"/>
      <c r="E21" s="157"/>
      <c r="F21" s="74" t="s">
        <v>49</v>
      </c>
      <c r="G21" s="79" t="s">
        <v>50</v>
      </c>
      <c r="H21" s="80" t="s">
        <v>51</v>
      </c>
      <c r="I21" s="80" t="s">
        <v>33</v>
      </c>
      <c r="J21" s="14"/>
      <c r="K21" s="159"/>
      <c r="L21" s="74" t="s">
        <v>49</v>
      </c>
      <c r="M21" s="79" t="s">
        <v>50</v>
      </c>
      <c r="N21" s="80" t="s">
        <v>51</v>
      </c>
      <c r="O21" s="80" t="s">
        <v>33</v>
      </c>
      <c r="P21" s="14"/>
      <c r="Q21" s="1"/>
    </row>
    <row r="22" spans="4:17" ht="16.2" customHeight="1" x14ac:dyDescent="0.45">
      <c r="D22" s="27"/>
      <c r="E22" s="158"/>
      <c r="F22" s="76" t="s">
        <v>38</v>
      </c>
      <c r="G22" s="81" t="s">
        <v>39</v>
      </c>
      <c r="H22" s="76" t="s">
        <v>31</v>
      </c>
      <c r="I22" s="76" t="s">
        <v>31</v>
      </c>
      <c r="J22" s="14"/>
      <c r="K22" s="160"/>
      <c r="L22" s="76" t="s">
        <v>38</v>
      </c>
      <c r="M22" s="81" t="s">
        <v>39</v>
      </c>
      <c r="N22" s="76" t="s">
        <v>31</v>
      </c>
      <c r="O22" s="76" t="s">
        <v>31</v>
      </c>
      <c r="P22" s="14"/>
      <c r="Q22" s="1"/>
    </row>
    <row r="23" spans="4:17" ht="21" customHeight="1" x14ac:dyDescent="0.45">
      <c r="D23" s="27"/>
      <c r="E23" s="82" t="s">
        <v>2</v>
      </c>
      <c r="F23" s="87">
        <v>10.9</v>
      </c>
      <c r="G23" s="87">
        <v>7.5</v>
      </c>
      <c r="H23" s="88">
        <v>4300</v>
      </c>
      <c r="I23" s="86">
        <v>17900</v>
      </c>
      <c r="J23" s="14"/>
      <c r="K23" s="84" t="s">
        <v>2</v>
      </c>
      <c r="L23" s="90">
        <v>10.9</v>
      </c>
      <c r="M23" s="90">
        <v>7.5</v>
      </c>
      <c r="N23" s="91">
        <v>4300</v>
      </c>
      <c r="O23" s="89">
        <v>17900</v>
      </c>
      <c r="P23" s="14"/>
      <c r="Q23" s="1"/>
    </row>
    <row r="24" spans="4:17" ht="21" customHeight="1" x14ac:dyDescent="0.45">
      <c r="D24" s="27"/>
      <c r="E24" s="83" t="s">
        <v>3</v>
      </c>
      <c r="F24" s="87">
        <v>13.5</v>
      </c>
      <c r="G24" s="87">
        <v>6.4</v>
      </c>
      <c r="H24" s="88">
        <v>1371</v>
      </c>
      <c r="I24" s="86">
        <v>63900</v>
      </c>
      <c r="J24" s="14"/>
      <c r="K24" s="85" t="s">
        <v>3</v>
      </c>
      <c r="L24" s="90">
        <v>13.5</v>
      </c>
      <c r="M24" s="90">
        <v>6.4</v>
      </c>
      <c r="N24" s="91">
        <v>1371</v>
      </c>
      <c r="O24" s="89">
        <v>63900</v>
      </c>
      <c r="P24" s="14"/>
      <c r="Q24" s="1"/>
    </row>
    <row r="25" spans="4:17" x14ac:dyDescent="0.45">
      <c r="D25" s="27"/>
      <c r="E25" s="14"/>
      <c r="F25" s="14"/>
      <c r="G25" s="14"/>
      <c r="H25" s="14"/>
      <c r="I25" s="14"/>
      <c r="J25" s="14"/>
      <c r="K25" s="16"/>
      <c r="L25" s="16"/>
      <c r="M25" s="16"/>
      <c r="N25" s="16"/>
      <c r="O25" s="16"/>
      <c r="P25" s="14"/>
      <c r="Q25" s="1"/>
    </row>
    <row r="26" spans="4:17" x14ac:dyDescent="0.45">
      <c r="D26" s="27"/>
      <c r="E26" s="27"/>
      <c r="F26" s="27"/>
      <c r="G26" s="27"/>
      <c r="H26" s="27"/>
      <c r="I26" s="27"/>
      <c r="J26" s="27"/>
      <c r="K26" s="28"/>
      <c r="L26" s="28"/>
      <c r="M26" s="28"/>
      <c r="N26" s="28"/>
      <c r="O26" s="28"/>
      <c r="P26" s="27"/>
    </row>
    <row r="27" spans="4:17" x14ac:dyDescent="0.45">
      <c r="D27" s="27"/>
      <c r="E27" s="27"/>
      <c r="F27" s="27"/>
      <c r="G27" s="27"/>
      <c r="H27" s="27"/>
      <c r="I27" s="27"/>
      <c r="J27" s="27"/>
      <c r="K27" s="27"/>
      <c r="L27" s="27"/>
      <c r="M27" s="27"/>
      <c r="N27" s="27"/>
      <c r="O27" s="27"/>
      <c r="P27" s="27"/>
    </row>
    <row r="28" spans="4:17" x14ac:dyDescent="0.45">
      <c r="D28" s="11"/>
      <c r="E28" s="11"/>
      <c r="F28" s="11"/>
      <c r="G28" s="11"/>
      <c r="H28" s="11"/>
      <c r="I28" s="11"/>
      <c r="J28" s="11"/>
      <c r="K28" s="11"/>
      <c r="L28" s="11"/>
      <c r="M28" s="11"/>
      <c r="N28" s="11"/>
      <c r="O28" s="11"/>
      <c r="P28" s="11"/>
    </row>
  </sheetData>
  <sheetProtection password="83AF" sheet="1" objects="1" scenarios="1"/>
  <mergeCells count="2">
    <mergeCell ref="E21:E22"/>
    <mergeCell ref="K21:K22"/>
  </mergeCells>
  <phoneticPr fontId="3"/>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5:R38"/>
  <sheetViews>
    <sheetView showGridLines="0" showRowColHeaders="0" topLeftCell="A2" workbookViewId="0">
      <selection activeCell="J17" sqref="J17"/>
    </sheetView>
  </sheetViews>
  <sheetFormatPr defaultColWidth="8.59765625" defaultRowHeight="18" x14ac:dyDescent="0.45"/>
  <cols>
    <col min="1" max="1" width="6.5" customWidth="1"/>
    <col min="2" max="2" width="4.8984375" customWidth="1"/>
    <col min="3" max="3" width="10" customWidth="1"/>
    <col min="4" max="4" width="7.5" customWidth="1"/>
    <col min="5" max="5" width="9.59765625" customWidth="1"/>
    <col min="6" max="6" width="11" customWidth="1"/>
    <col min="7" max="7" width="10.19921875" customWidth="1"/>
    <col min="9" max="9" width="8.59765625" customWidth="1"/>
    <col min="10" max="10" width="4.5" customWidth="1"/>
    <col min="11" max="11" width="10" customWidth="1"/>
    <col min="12" max="12" width="7.5" customWidth="1"/>
    <col min="13" max="13" width="9.59765625" customWidth="1"/>
    <col min="14" max="14" width="11" customWidth="1"/>
    <col min="15" max="15" width="10.19921875" customWidth="1"/>
    <col min="17" max="17" width="8.59765625" customWidth="1"/>
    <col min="18" max="18" width="4.19921875" customWidth="1"/>
  </cols>
  <sheetData>
    <row r="5" spans="2:18" x14ac:dyDescent="0.45">
      <c r="B5" s="11"/>
      <c r="C5" s="11"/>
      <c r="D5" s="11"/>
      <c r="E5" s="11"/>
      <c r="F5" s="11"/>
      <c r="G5" s="11"/>
      <c r="H5" s="11"/>
      <c r="I5" s="11"/>
      <c r="J5" s="11"/>
      <c r="K5" s="11"/>
      <c r="L5" s="11"/>
      <c r="M5" s="11"/>
      <c r="N5" s="11"/>
      <c r="O5" s="11"/>
      <c r="P5" s="11"/>
      <c r="Q5" s="11"/>
      <c r="R5" s="11"/>
    </row>
    <row r="6" spans="2:18" x14ac:dyDescent="0.45">
      <c r="B6" s="11"/>
      <c r="C6" s="11"/>
      <c r="D6" s="11"/>
      <c r="E6" s="11"/>
      <c r="F6" s="11"/>
      <c r="G6" s="11"/>
      <c r="H6" s="11"/>
      <c r="I6" s="11"/>
      <c r="J6" s="11"/>
      <c r="K6" s="11"/>
      <c r="L6" s="11"/>
      <c r="M6" s="11"/>
      <c r="N6" s="11"/>
      <c r="O6" s="11"/>
      <c r="P6" s="11"/>
      <c r="Q6" s="11"/>
      <c r="R6" s="11"/>
    </row>
    <row r="7" spans="2:18" x14ac:dyDescent="0.45">
      <c r="B7" s="11"/>
      <c r="C7" s="27" t="s">
        <v>59</v>
      </c>
      <c r="D7" s="27"/>
      <c r="E7" s="27"/>
      <c r="F7" s="27"/>
      <c r="G7" s="27"/>
      <c r="H7" s="27"/>
      <c r="I7" s="27"/>
      <c r="J7" s="27"/>
      <c r="K7" s="27"/>
      <c r="L7" s="27"/>
      <c r="M7" s="27"/>
      <c r="N7" s="27"/>
      <c r="O7" s="27"/>
      <c r="P7" s="27"/>
      <c r="Q7" s="27"/>
      <c r="R7" s="27"/>
    </row>
    <row r="8" spans="2:18" x14ac:dyDescent="0.45">
      <c r="B8" s="11"/>
      <c r="C8" s="27" t="s">
        <v>60</v>
      </c>
      <c r="D8" s="27"/>
      <c r="E8" s="27"/>
      <c r="F8" s="27"/>
      <c r="G8" s="27"/>
      <c r="H8" s="27"/>
      <c r="I8" s="27"/>
      <c r="J8" s="27"/>
      <c r="K8" s="28" t="s">
        <v>67</v>
      </c>
      <c r="L8" s="27"/>
      <c r="M8" s="27"/>
      <c r="N8" s="27"/>
      <c r="O8" s="27"/>
      <c r="P8" s="27"/>
      <c r="Q8" s="27"/>
      <c r="R8" s="27"/>
    </row>
    <row r="9" spans="2:18" x14ac:dyDescent="0.45">
      <c r="B9" s="11"/>
      <c r="C9" s="27"/>
      <c r="D9" s="27"/>
      <c r="E9" s="27"/>
      <c r="F9" s="27"/>
      <c r="G9" s="27"/>
      <c r="H9" s="27"/>
      <c r="I9" s="27"/>
      <c r="J9" s="27"/>
      <c r="K9" s="27"/>
      <c r="L9" s="27"/>
      <c r="M9" s="27"/>
      <c r="N9" s="27"/>
      <c r="O9" s="27"/>
      <c r="P9" s="27"/>
      <c r="Q9" s="27"/>
      <c r="R9" s="27"/>
    </row>
    <row r="10" spans="2:18" x14ac:dyDescent="0.45">
      <c r="B10" s="11"/>
      <c r="C10" s="27" t="s">
        <v>61</v>
      </c>
      <c r="D10" s="27"/>
      <c r="E10" s="27"/>
      <c r="F10" s="27"/>
      <c r="G10" s="27"/>
      <c r="H10" s="27"/>
      <c r="I10" s="27"/>
      <c r="J10" s="27"/>
      <c r="K10" s="28" t="s">
        <v>61</v>
      </c>
      <c r="L10" s="28"/>
      <c r="M10" s="28"/>
      <c r="N10" s="28"/>
      <c r="O10" s="28"/>
      <c r="P10" s="28"/>
      <c r="Q10" s="28"/>
      <c r="R10" s="27"/>
    </row>
    <row r="11" spans="2:18" ht="55.2" customHeight="1" x14ac:dyDescent="0.45">
      <c r="B11" s="11"/>
      <c r="C11" s="92"/>
      <c r="D11" s="93"/>
      <c r="E11" s="94" t="s">
        <v>0</v>
      </c>
      <c r="F11" s="95" t="s">
        <v>1</v>
      </c>
      <c r="G11" s="96" t="s">
        <v>54</v>
      </c>
      <c r="H11" s="97" t="s">
        <v>55</v>
      </c>
      <c r="I11" s="94" t="s">
        <v>57</v>
      </c>
      <c r="J11" s="27"/>
      <c r="K11" s="92"/>
      <c r="L11" s="93"/>
      <c r="M11" s="94" t="s">
        <v>0</v>
      </c>
      <c r="N11" s="95" t="s">
        <v>1</v>
      </c>
      <c r="O11" s="96" t="s">
        <v>54</v>
      </c>
      <c r="P11" s="97" t="s">
        <v>55</v>
      </c>
      <c r="Q11" s="94" t="s">
        <v>57</v>
      </c>
      <c r="R11" s="27"/>
    </row>
    <row r="12" spans="2:18" x14ac:dyDescent="0.45">
      <c r="B12" s="11"/>
      <c r="C12" s="168" t="s">
        <v>2</v>
      </c>
      <c r="D12" s="98" t="s">
        <v>4</v>
      </c>
      <c r="E12" s="100">
        <f>Calc.!CS1151</f>
        <v>762025.2108</v>
      </c>
      <c r="F12" s="170">
        <f>Calc.!$CK$1158*10</f>
        <v>2874.2602801098619</v>
      </c>
      <c r="G12" s="101">
        <f>E12/F$12</f>
        <v>265.12046110551734</v>
      </c>
      <c r="H12" s="171">
        <v>57.1</v>
      </c>
      <c r="I12" s="103">
        <f>G12/H$12</f>
        <v>4.6430903871369056</v>
      </c>
      <c r="J12" s="27"/>
      <c r="K12" s="174" t="s">
        <v>2</v>
      </c>
      <c r="L12" s="99" t="s">
        <v>4</v>
      </c>
      <c r="M12" s="104">
        <f>E12</f>
        <v>762025.2108</v>
      </c>
      <c r="N12" s="176">
        <f>F12</f>
        <v>2874.2602801098619</v>
      </c>
      <c r="O12" s="105">
        <f>M12/N$12</f>
        <v>265.12046110551734</v>
      </c>
      <c r="P12" s="161">
        <v>57.1</v>
      </c>
      <c r="Q12" s="107">
        <f>O12/P$12</f>
        <v>4.6430903871369056</v>
      </c>
      <c r="R12" s="27"/>
    </row>
    <row r="13" spans="2:18" x14ac:dyDescent="0.45">
      <c r="B13" s="11"/>
      <c r="C13" s="169"/>
      <c r="D13" s="98" t="s">
        <v>5</v>
      </c>
      <c r="E13" s="102">
        <f>Calc.!CU1157</f>
        <v>358294.61885000003</v>
      </c>
      <c r="F13" s="170"/>
      <c r="G13" s="101">
        <f>E13/F$12</f>
        <v>124.65628855167739</v>
      </c>
      <c r="H13" s="172"/>
      <c r="I13" s="103">
        <f>G13/H$12</f>
        <v>2.1831223914479403</v>
      </c>
      <c r="J13" s="27"/>
      <c r="K13" s="175"/>
      <c r="L13" s="99" t="s">
        <v>5</v>
      </c>
      <c r="M13" s="106">
        <f t="shared" ref="M13:M15" si="0">E13</f>
        <v>358294.61885000003</v>
      </c>
      <c r="N13" s="176"/>
      <c r="O13" s="105">
        <f>M13/N$12</f>
        <v>124.65628855167739</v>
      </c>
      <c r="P13" s="162"/>
      <c r="Q13" s="107">
        <f>O13/P$12</f>
        <v>2.1831223914479403</v>
      </c>
      <c r="R13" s="27"/>
    </row>
    <row r="14" spans="2:18" x14ac:dyDescent="0.45">
      <c r="B14" s="11"/>
      <c r="C14" s="164" t="s">
        <v>3</v>
      </c>
      <c r="D14" s="98" t="s">
        <v>4</v>
      </c>
      <c r="E14" s="100">
        <f>Calc.!CS1152</f>
        <v>322272.31627499999</v>
      </c>
      <c r="F14" s="170"/>
      <c r="G14" s="101">
        <f>E14/F$12</f>
        <v>112.12356741146695</v>
      </c>
      <c r="H14" s="172"/>
      <c r="I14" s="103">
        <f>G14/H$12</f>
        <v>1.9636351560677223</v>
      </c>
      <c r="J14" s="27"/>
      <c r="K14" s="166" t="s">
        <v>3</v>
      </c>
      <c r="L14" s="99" t="s">
        <v>4</v>
      </c>
      <c r="M14" s="104">
        <f t="shared" si="0"/>
        <v>322272.31627499999</v>
      </c>
      <c r="N14" s="176"/>
      <c r="O14" s="105">
        <f>M14/N$12</f>
        <v>112.12356741146695</v>
      </c>
      <c r="P14" s="162"/>
      <c r="Q14" s="107">
        <f>O14/P$12</f>
        <v>1.9636351560677223</v>
      </c>
      <c r="R14" s="27"/>
    </row>
    <row r="15" spans="2:18" x14ac:dyDescent="0.45">
      <c r="B15" s="11"/>
      <c r="C15" s="165"/>
      <c r="D15" s="98" t="s">
        <v>5</v>
      </c>
      <c r="E15" s="100">
        <f>Calc.!CU1158</f>
        <v>125630.0258094</v>
      </c>
      <c r="F15" s="170"/>
      <c r="G15" s="101">
        <f>E15/F$12</f>
        <v>43.708646248487312</v>
      </c>
      <c r="H15" s="173"/>
      <c r="I15" s="103">
        <f>G15/H$12</f>
        <v>0.76547541591046075</v>
      </c>
      <c r="J15" s="27"/>
      <c r="K15" s="167"/>
      <c r="L15" s="99" t="s">
        <v>5</v>
      </c>
      <c r="M15" s="104">
        <f t="shared" si="0"/>
        <v>125630.0258094</v>
      </c>
      <c r="N15" s="176"/>
      <c r="O15" s="105">
        <f>M15/N$12</f>
        <v>43.708646248487312</v>
      </c>
      <c r="P15" s="163"/>
      <c r="Q15" s="107">
        <f>O15/P$12</f>
        <v>0.76547541591046075</v>
      </c>
      <c r="R15" s="27"/>
    </row>
    <row r="16" spans="2:18" x14ac:dyDescent="0.45">
      <c r="B16" s="11"/>
      <c r="C16" s="27"/>
      <c r="D16" s="27"/>
      <c r="E16" s="27"/>
      <c r="F16" s="27"/>
      <c r="G16" s="27"/>
      <c r="H16" s="27"/>
      <c r="I16" s="27"/>
      <c r="J16" s="27"/>
      <c r="K16" s="179" t="s">
        <v>63</v>
      </c>
      <c r="L16" s="179"/>
      <c r="M16" s="179"/>
      <c r="N16" s="179"/>
      <c r="O16" s="179"/>
      <c r="P16" s="179"/>
      <c r="Q16" s="179"/>
      <c r="R16" s="27"/>
    </row>
    <row r="17" spans="2:18" x14ac:dyDescent="0.45">
      <c r="B17" s="11"/>
      <c r="C17" s="27"/>
      <c r="D17" s="27"/>
      <c r="E17" s="27"/>
      <c r="F17" s="27"/>
      <c r="G17" s="27"/>
      <c r="H17" s="27"/>
      <c r="I17" s="27"/>
      <c r="J17" s="27"/>
      <c r="K17" s="180"/>
      <c r="L17" s="180"/>
      <c r="M17" s="180"/>
      <c r="N17" s="180"/>
      <c r="O17" s="180"/>
      <c r="P17" s="180"/>
      <c r="Q17" s="180"/>
      <c r="R17" s="27"/>
    </row>
    <row r="18" spans="2:18" x14ac:dyDescent="0.45">
      <c r="B18" s="11"/>
      <c r="C18" s="27"/>
      <c r="D18" s="27"/>
      <c r="E18" s="27"/>
      <c r="F18" s="27"/>
      <c r="G18" s="27"/>
      <c r="H18" s="27"/>
      <c r="I18" s="27"/>
      <c r="J18" s="27"/>
      <c r="K18" s="29"/>
      <c r="L18" s="29"/>
      <c r="M18" s="29"/>
      <c r="N18" s="29"/>
      <c r="O18" s="29"/>
      <c r="P18" s="29"/>
      <c r="Q18" s="29"/>
      <c r="R18" s="27"/>
    </row>
    <row r="19" spans="2:18" x14ac:dyDescent="0.45">
      <c r="B19" s="11"/>
      <c r="C19" s="27" t="s">
        <v>58</v>
      </c>
      <c r="D19" s="27"/>
      <c r="E19" s="27"/>
      <c r="F19" s="27"/>
      <c r="G19" s="27"/>
      <c r="H19" s="27"/>
      <c r="I19" s="27"/>
      <c r="J19" s="27"/>
      <c r="K19" s="28" t="s">
        <v>58</v>
      </c>
      <c r="L19" s="28"/>
      <c r="M19" s="28"/>
      <c r="N19" s="28"/>
      <c r="O19" s="28"/>
      <c r="P19" s="28"/>
      <c r="Q19" s="28"/>
      <c r="R19" s="27"/>
    </row>
    <row r="20" spans="2:18" ht="66" x14ac:dyDescent="0.45">
      <c r="B20" s="11"/>
      <c r="C20" s="92"/>
      <c r="D20" s="93"/>
      <c r="E20" s="94" t="s">
        <v>0</v>
      </c>
      <c r="F20" s="95" t="s">
        <v>1</v>
      </c>
      <c r="G20" s="96" t="s">
        <v>54</v>
      </c>
      <c r="H20" s="97" t="s">
        <v>55</v>
      </c>
      <c r="I20" s="94" t="s">
        <v>62</v>
      </c>
      <c r="J20" s="27"/>
      <c r="K20" s="92"/>
      <c r="L20" s="93"/>
      <c r="M20" s="94" t="s">
        <v>0</v>
      </c>
      <c r="N20" s="95" t="s">
        <v>1</v>
      </c>
      <c r="O20" s="96" t="s">
        <v>54</v>
      </c>
      <c r="P20" s="97" t="s">
        <v>55</v>
      </c>
      <c r="Q20" s="94" t="s">
        <v>62</v>
      </c>
      <c r="R20" s="27"/>
    </row>
    <row r="21" spans="2:18" x14ac:dyDescent="0.45">
      <c r="B21" s="11"/>
      <c r="C21" s="168" t="s">
        <v>2</v>
      </c>
      <c r="D21" s="98" t="s">
        <v>4</v>
      </c>
      <c r="E21" s="100">
        <f>Calc.!CS1151</f>
        <v>762025.2108</v>
      </c>
      <c r="F21" s="170">
        <f>Calc.!$CK$1159*10*Calc.!$CK$1161</f>
        <v>17005.63907659454</v>
      </c>
      <c r="G21" s="101">
        <f>E21/F$21</f>
        <v>44.810148408288995</v>
      </c>
      <c r="H21" s="171">
        <v>57.1</v>
      </c>
      <c r="I21" s="103">
        <f>G21/H$21</f>
        <v>0.78476617177388786</v>
      </c>
      <c r="J21" s="27"/>
      <c r="K21" s="174" t="s">
        <v>2</v>
      </c>
      <c r="L21" s="99" t="s">
        <v>4</v>
      </c>
      <c r="M21" s="104">
        <f>E21</f>
        <v>762025.2108</v>
      </c>
      <c r="N21" s="176">
        <f>F21</f>
        <v>17005.63907659454</v>
      </c>
      <c r="O21" s="105">
        <f>M21/N$21</f>
        <v>44.810148408288995</v>
      </c>
      <c r="P21" s="161">
        <v>57.1</v>
      </c>
      <c r="Q21" s="107">
        <f>O21/P$21</f>
        <v>0.78476617177388786</v>
      </c>
      <c r="R21" s="27"/>
    </row>
    <row r="22" spans="2:18" x14ac:dyDescent="0.45">
      <c r="B22" s="11"/>
      <c r="C22" s="169"/>
      <c r="D22" s="98" t="s">
        <v>5</v>
      </c>
      <c r="E22" s="102">
        <f>Calc.!CU1157</f>
        <v>358294.61885000003</v>
      </c>
      <c r="F22" s="170"/>
      <c r="G22" s="101">
        <f>E22/F$21</f>
        <v>21.069165189042117</v>
      </c>
      <c r="H22" s="172"/>
      <c r="I22" s="103">
        <f>G22/H$21</f>
        <v>0.36898713115660448</v>
      </c>
      <c r="J22" s="27"/>
      <c r="K22" s="175"/>
      <c r="L22" s="99" t="s">
        <v>5</v>
      </c>
      <c r="M22" s="106">
        <f t="shared" ref="M22:M24" si="1">E22</f>
        <v>358294.61885000003</v>
      </c>
      <c r="N22" s="176"/>
      <c r="O22" s="105">
        <f>M22/N$21</f>
        <v>21.069165189042117</v>
      </c>
      <c r="P22" s="162"/>
      <c r="Q22" s="107">
        <f>O22/P$21</f>
        <v>0.36898713115660448</v>
      </c>
      <c r="R22" s="27"/>
    </row>
    <row r="23" spans="2:18" x14ac:dyDescent="0.45">
      <c r="B23" s="11"/>
      <c r="C23" s="164" t="s">
        <v>3</v>
      </c>
      <c r="D23" s="98" t="s">
        <v>4</v>
      </c>
      <c r="E23" s="100">
        <f>Calc.!CS1152</f>
        <v>322272.31627499999</v>
      </c>
      <c r="F23" s="170"/>
      <c r="G23" s="101">
        <f>E23/F$21</f>
        <v>18.950908861670168</v>
      </c>
      <c r="H23" s="172"/>
      <c r="I23" s="103">
        <f>G23/H$21</f>
        <v>0.33188982244606247</v>
      </c>
      <c r="J23" s="27"/>
      <c r="K23" s="166" t="s">
        <v>3</v>
      </c>
      <c r="L23" s="99" t="s">
        <v>4</v>
      </c>
      <c r="M23" s="104">
        <f t="shared" si="1"/>
        <v>322272.31627499999</v>
      </c>
      <c r="N23" s="176"/>
      <c r="O23" s="105">
        <f>M23/N$21</f>
        <v>18.950908861670168</v>
      </c>
      <c r="P23" s="162"/>
      <c r="Q23" s="107">
        <f>O23/P$21</f>
        <v>0.33188982244606247</v>
      </c>
      <c r="R23" s="27"/>
    </row>
    <row r="24" spans="2:18" x14ac:dyDescent="0.45">
      <c r="B24" s="11"/>
      <c r="C24" s="165"/>
      <c r="D24" s="98" t="s">
        <v>5</v>
      </c>
      <c r="E24" s="100">
        <f>Calc.!CU1158</f>
        <v>125630.0258094</v>
      </c>
      <c r="F24" s="170"/>
      <c r="G24" s="101">
        <f>E24/F$21</f>
        <v>7.3875509907951082</v>
      </c>
      <c r="H24" s="173"/>
      <c r="I24" s="103">
        <f>G24/H$21</f>
        <v>0.12937917672145549</v>
      </c>
      <c r="J24" s="27"/>
      <c r="K24" s="167"/>
      <c r="L24" s="99" t="s">
        <v>5</v>
      </c>
      <c r="M24" s="104">
        <f t="shared" si="1"/>
        <v>125630.0258094</v>
      </c>
      <c r="N24" s="176"/>
      <c r="O24" s="105">
        <f>M24/N$21</f>
        <v>7.3875509907951082</v>
      </c>
      <c r="P24" s="163"/>
      <c r="Q24" s="107">
        <f>O24/P$21</f>
        <v>0.12937917672145549</v>
      </c>
      <c r="R24" s="27"/>
    </row>
    <row r="25" spans="2:18" x14ac:dyDescent="0.45">
      <c r="B25" s="11"/>
      <c r="C25" s="27"/>
      <c r="D25" s="27"/>
      <c r="E25" s="27"/>
      <c r="F25" s="27"/>
      <c r="G25" s="27"/>
      <c r="H25" s="27"/>
      <c r="I25" s="27"/>
      <c r="J25" s="27"/>
      <c r="K25" s="177" t="s">
        <v>64</v>
      </c>
      <c r="L25" s="177"/>
      <c r="M25" s="177"/>
      <c r="N25" s="177"/>
      <c r="O25" s="177"/>
      <c r="P25" s="177"/>
      <c r="Q25" s="177"/>
      <c r="R25" s="27"/>
    </row>
    <row r="26" spans="2:18" x14ac:dyDescent="0.45">
      <c r="B26" s="11"/>
      <c r="C26" s="27"/>
      <c r="D26" s="27"/>
      <c r="E26" s="27"/>
      <c r="F26" s="27"/>
      <c r="G26" s="27"/>
      <c r="H26" s="27"/>
      <c r="I26" s="27"/>
      <c r="J26" s="27"/>
      <c r="K26" s="178"/>
      <c r="L26" s="178"/>
      <c r="M26" s="178"/>
      <c r="N26" s="178"/>
      <c r="O26" s="178"/>
      <c r="P26" s="178"/>
      <c r="Q26" s="178"/>
      <c r="R26" s="27"/>
    </row>
    <row r="27" spans="2:18" x14ac:dyDescent="0.45">
      <c r="B27" s="11"/>
      <c r="C27" s="27"/>
      <c r="D27" s="27"/>
      <c r="E27" s="27"/>
      <c r="F27" s="27"/>
      <c r="G27" s="27"/>
      <c r="H27" s="27"/>
      <c r="I27" s="27"/>
      <c r="J27" s="27"/>
      <c r="K27" s="27"/>
      <c r="L27" s="27"/>
      <c r="M27" s="27"/>
      <c r="N27" s="27"/>
      <c r="O27" s="27"/>
      <c r="P27" s="27"/>
      <c r="Q27" s="27"/>
      <c r="R27" s="27"/>
    </row>
    <row r="31" spans="2:18" x14ac:dyDescent="0.45">
      <c r="E31" t="s">
        <v>65</v>
      </c>
    </row>
    <row r="32" spans="2:18" x14ac:dyDescent="0.45">
      <c r="K32" t="s">
        <v>66</v>
      </c>
    </row>
    <row r="33" spans="6:10" x14ac:dyDescent="0.45">
      <c r="J33" t="s">
        <v>66</v>
      </c>
    </row>
    <row r="38" spans="6:10" x14ac:dyDescent="0.45">
      <c r="F38" t="s">
        <v>65</v>
      </c>
    </row>
  </sheetData>
  <sheetProtection password="83AF" sheet="1" objects="1" scenarios="1"/>
  <mergeCells count="18">
    <mergeCell ref="K25:Q26"/>
    <mergeCell ref="K16:Q17"/>
    <mergeCell ref="C21:C22"/>
    <mergeCell ref="F21:F24"/>
    <mergeCell ref="H21:H24"/>
    <mergeCell ref="K21:K22"/>
    <mergeCell ref="N21:N24"/>
    <mergeCell ref="P21:P24"/>
    <mergeCell ref="C23:C24"/>
    <mergeCell ref="K23:K24"/>
    <mergeCell ref="P12:P15"/>
    <mergeCell ref="C14:C15"/>
    <mergeCell ref="K14:K15"/>
    <mergeCell ref="C12:C13"/>
    <mergeCell ref="F12:F15"/>
    <mergeCell ref="H12:H15"/>
    <mergeCell ref="K12:K13"/>
    <mergeCell ref="N12:N15"/>
  </mergeCells>
  <phoneticPr fontId="3"/>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E1142:CW1186"/>
  <sheetViews>
    <sheetView workbookViewId="0"/>
  </sheetViews>
  <sheetFormatPr defaultColWidth="8.59765625" defaultRowHeight="18" x14ac:dyDescent="0.45"/>
  <cols>
    <col min="83" max="84" width="8.59765625" style="3"/>
    <col min="85" max="85" width="8.59765625" style="3" hidden="1" customWidth="1"/>
    <col min="86" max="86" width="37" style="3" hidden="1" customWidth="1"/>
    <col min="87" max="87" width="10.69921875" style="3" hidden="1" customWidth="1"/>
    <col min="88" max="88" width="12.5" style="3" hidden="1" customWidth="1"/>
    <col min="89" max="90" width="10.19921875" style="3" hidden="1" customWidth="1"/>
    <col min="91" max="100" width="8.59765625" style="3" hidden="1" customWidth="1"/>
  </cols>
  <sheetData>
    <row r="1142" spans="86:101" x14ac:dyDescent="0.45">
      <c r="CH1142" s="2"/>
      <c r="CI1142" s="2"/>
      <c r="CJ1142" s="2"/>
      <c r="CK1142" s="2"/>
      <c r="CL1142" s="2"/>
      <c r="CM1142" s="2"/>
      <c r="CN1142" s="2"/>
      <c r="CO1142" s="2"/>
      <c r="CP1142" s="2"/>
      <c r="CQ1142" s="2"/>
      <c r="CR1142" s="2"/>
      <c r="CS1142" s="2"/>
      <c r="CT1142" s="2"/>
      <c r="CU1142" s="2"/>
    </row>
    <row r="1143" spans="86:101" x14ac:dyDescent="0.45">
      <c r="CH1143" s="2" t="s">
        <v>27</v>
      </c>
      <c r="CI1143" s="2"/>
      <c r="CJ1143" s="2"/>
      <c r="CK1143" s="2"/>
      <c r="CL1143" s="2"/>
      <c r="CM1143" s="2" t="s">
        <v>43</v>
      </c>
      <c r="CN1143" s="2"/>
      <c r="CO1143" s="2"/>
      <c r="CP1143" s="2"/>
      <c r="CQ1143" s="2"/>
      <c r="CR1143" s="2"/>
      <c r="CS1143" s="2"/>
      <c r="CT1143" s="2"/>
      <c r="CU1143" s="2"/>
    </row>
    <row r="1144" spans="86:101" x14ac:dyDescent="0.45">
      <c r="CH1144" s="2" t="s">
        <v>21</v>
      </c>
      <c r="CI1144" s="2"/>
      <c r="CJ1144" s="2"/>
      <c r="CK1144" s="2"/>
      <c r="CL1144" s="2"/>
      <c r="CM1144" s="2" t="s">
        <v>52</v>
      </c>
      <c r="CN1144" s="2"/>
      <c r="CO1144" s="2"/>
      <c r="CP1144" s="2"/>
      <c r="CQ1144" s="2"/>
      <c r="CR1144" s="2"/>
      <c r="CS1144" s="2"/>
      <c r="CT1144" s="2"/>
      <c r="CU1144" s="2"/>
    </row>
    <row r="1145" spans="86:101" x14ac:dyDescent="0.45">
      <c r="CH1145" s="2" t="s">
        <v>29</v>
      </c>
      <c r="CI1145" s="2"/>
      <c r="CJ1145" s="2"/>
      <c r="CK1145" s="2"/>
      <c r="CL1145" s="2"/>
      <c r="CM1145" s="2"/>
      <c r="CN1145" s="2"/>
      <c r="CO1145" s="2"/>
      <c r="CP1145" s="2"/>
      <c r="CQ1145" s="2"/>
      <c r="CR1145" s="2"/>
      <c r="CS1145" s="2"/>
      <c r="CT1145" s="2"/>
      <c r="CU1145" s="2"/>
    </row>
    <row r="1146" spans="86:101" x14ac:dyDescent="0.45">
      <c r="CH1146" s="2" t="s">
        <v>30</v>
      </c>
      <c r="CI1146" s="2"/>
      <c r="CJ1146" s="2"/>
      <c r="CK1146" s="2"/>
      <c r="CL1146" s="2"/>
      <c r="CM1146" s="2" t="s">
        <v>53</v>
      </c>
      <c r="CN1146" s="2"/>
      <c r="CO1146" s="2"/>
      <c r="CP1146" s="2"/>
      <c r="CQ1146" s="2"/>
      <c r="CR1146" s="2"/>
      <c r="CS1146" s="2"/>
      <c r="CT1146" s="2"/>
      <c r="CU1146" s="2"/>
    </row>
    <row r="1147" spans="86:101" x14ac:dyDescent="0.45">
      <c r="CH1147" s="2" t="s">
        <v>22</v>
      </c>
      <c r="CI1147" s="4">
        <f>'表1 入力'!D16</f>
        <v>42156</v>
      </c>
      <c r="CJ1147" s="2" t="s">
        <v>23</v>
      </c>
      <c r="CK1147" s="2">
        <f>'表1 入力'!F16</f>
        <v>42185</v>
      </c>
      <c r="CL1147" s="2"/>
      <c r="CM1147" s="2"/>
      <c r="CN1147" s="2"/>
      <c r="CO1147" s="2"/>
      <c r="CP1147" s="2"/>
      <c r="CQ1147" s="2"/>
      <c r="CR1147" s="2"/>
      <c r="CS1147" s="2"/>
      <c r="CT1147" s="2"/>
      <c r="CU1147" s="2"/>
    </row>
    <row r="1148" spans="86:101" x14ac:dyDescent="0.45">
      <c r="CH1148" s="2" t="s">
        <v>6</v>
      </c>
      <c r="CI1148" s="2" t="s">
        <v>7</v>
      </c>
      <c r="CJ1148" s="2" t="s">
        <v>8</v>
      </c>
      <c r="CK1148" s="2" t="s">
        <v>9</v>
      </c>
      <c r="CL1148" s="2"/>
      <c r="CM1148" s="2" t="s">
        <v>44</v>
      </c>
      <c r="CN1148" s="2"/>
      <c r="CO1148" s="2"/>
      <c r="CP1148" s="2"/>
      <c r="CQ1148" s="2"/>
      <c r="CR1148" s="2"/>
      <c r="CS1148" s="2"/>
      <c r="CT1148" s="2"/>
      <c r="CU1148" s="2"/>
    </row>
    <row r="1149" spans="86:101" x14ac:dyDescent="0.45">
      <c r="CH1149" s="2" t="s">
        <v>10</v>
      </c>
      <c r="CI1149" s="5">
        <f>'表1 入力'!D18</f>
        <v>12372</v>
      </c>
      <c r="CJ1149" s="5">
        <f>'表1 入力'!F18</f>
        <v>3711600</v>
      </c>
      <c r="CK1149" s="2"/>
      <c r="CL1149" s="2"/>
      <c r="CM1149" s="2"/>
      <c r="CN1149" s="2" t="s">
        <v>45</v>
      </c>
      <c r="CO1149" s="2" t="s">
        <v>40</v>
      </c>
      <c r="CP1149" s="2" t="s">
        <v>46</v>
      </c>
      <c r="CQ1149" s="2" t="s">
        <v>47</v>
      </c>
      <c r="CR1149" s="2" t="s">
        <v>41</v>
      </c>
      <c r="CS1149" s="2" t="s">
        <v>42</v>
      </c>
      <c r="CT1149" s="2"/>
      <c r="CU1149" s="2"/>
      <c r="CW1149" s="3"/>
    </row>
    <row r="1150" spans="86:101" x14ac:dyDescent="0.45">
      <c r="CH1150" s="2" t="s">
        <v>11</v>
      </c>
      <c r="CI1150" s="5">
        <f>'表1 入力'!D19</f>
        <v>3362</v>
      </c>
      <c r="CJ1150" s="5">
        <f>'表1 入力'!F19</f>
        <v>941360</v>
      </c>
      <c r="CK1150" s="2"/>
      <c r="CL1150" s="2"/>
      <c r="CM1150" s="2"/>
      <c r="CN1150" s="2" t="s">
        <v>31</v>
      </c>
      <c r="CO1150" s="2" t="s">
        <v>31</v>
      </c>
      <c r="CP1150" s="2" t="s">
        <v>31</v>
      </c>
      <c r="CQ1150" s="2" t="s">
        <v>31</v>
      </c>
      <c r="CR1150" s="2" t="s">
        <v>32</v>
      </c>
      <c r="CS1150" s="2" t="s">
        <v>32</v>
      </c>
      <c r="CT1150" s="2"/>
      <c r="CU1150" s="2"/>
      <c r="CW1150" s="3"/>
    </row>
    <row r="1151" spans="86:101" x14ac:dyDescent="0.45">
      <c r="CH1151" s="2" t="s">
        <v>12</v>
      </c>
      <c r="CI1151" s="5">
        <f>'表1 入力'!D20</f>
        <v>1038</v>
      </c>
      <c r="CJ1151" s="5">
        <f>'表1 入力'!F20</f>
        <v>230470</v>
      </c>
      <c r="CK1151" s="2"/>
      <c r="CL1151" s="2"/>
      <c r="CM1151" s="2" t="s">
        <v>2</v>
      </c>
      <c r="CN1151" s="6">
        <f>'表2 入力'!F17</f>
        <v>727300</v>
      </c>
      <c r="CO1151" s="6">
        <f>'表2 入力'!G17</f>
        <v>282000</v>
      </c>
      <c r="CP1151" s="6">
        <f>CN1151*12+CO1151</f>
        <v>9009600</v>
      </c>
      <c r="CQ1151" s="6">
        <f>CP1151/12</f>
        <v>750800</v>
      </c>
      <c r="CR1151" s="6">
        <f>CQ1151*0.014951</f>
        <v>11225.210800000001</v>
      </c>
      <c r="CS1151" s="6">
        <f>CQ1151+CR1151</f>
        <v>762025.2108</v>
      </c>
      <c r="CT1151" s="2"/>
      <c r="CU1151" s="2"/>
      <c r="CW1151" s="3"/>
    </row>
    <row r="1152" spans="86:101" x14ac:dyDescent="0.45">
      <c r="CH1152" s="2" t="s">
        <v>13</v>
      </c>
      <c r="CI1152" s="5">
        <f>'表1 入力'!D21</f>
        <v>7513</v>
      </c>
      <c r="CJ1152" s="5">
        <f>'表1 入力'!F21</f>
        <v>3756500</v>
      </c>
      <c r="CK1152" s="2"/>
      <c r="CL1152" s="2"/>
      <c r="CM1152" s="2" t="s">
        <v>3</v>
      </c>
      <c r="CN1152" s="6">
        <f>'表2 入力'!F18</f>
        <v>262100</v>
      </c>
      <c r="CO1152" s="6">
        <f>'表2 入力'!G18</f>
        <v>665100</v>
      </c>
      <c r="CP1152" s="6">
        <f>CN1152*12+CO1152</f>
        <v>3810300</v>
      </c>
      <c r="CQ1152" s="6">
        <f>CP1152/12</f>
        <v>317525</v>
      </c>
      <c r="CR1152" s="6">
        <f>CQ1152*0.014951</f>
        <v>4747.3162750000001</v>
      </c>
      <c r="CS1152" s="6">
        <f>CQ1152+CR1152</f>
        <v>322272.31627499999</v>
      </c>
      <c r="CT1152" s="2"/>
      <c r="CU1152" s="2"/>
      <c r="CW1152" s="3"/>
    </row>
    <row r="1153" spans="86:101" x14ac:dyDescent="0.45">
      <c r="CH1153" s="2" t="s">
        <v>14</v>
      </c>
      <c r="CI1153" s="5">
        <f>'表1 入力'!D22</f>
        <v>7555</v>
      </c>
      <c r="CJ1153" s="5">
        <f>'表1 入力'!F22</f>
        <v>3007800</v>
      </c>
      <c r="CK1153" s="2"/>
      <c r="CL1153" s="2"/>
      <c r="CM1153" s="2"/>
      <c r="CN1153" s="2"/>
      <c r="CO1153" s="2"/>
      <c r="CP1153" s="2"/>
      <c r="CQ1153" s="2"/>
      <c r="CR1153" s="2"/>
      <c r="CS1153" s="2"/>
      <c r="CT1153" s="2"/>
      <c r="CU1153" s="2"/>
      <c r="CW1153" s="3"/>
    </row>
    <row r="1154" spans="86:101" x14ac:dyDescent="0.45">
      <c r="CH1154" s="2" t="s">
        <v>15</v>
      </c>
      <c r="CI1154" s="5">
        <f>'表1 入力'!D23</f>
        <v>11956</v>
      </c>
      <c r="CJ1154" s="5">
        <f>'表1 入力'!F23</f>
        <v>2271640</v>
      </c>
      <c r="CK1154" s="2"/>
      <c r="CL1154" s="2"/>
      <c r="CM1154" s="2" t="s">
        <v>48</v>
      </c>
      <c r="CN1154" s="2"/>
      <c r="CO1154" s="2"/>
      <c r="CP1154" s="2"/>
      <c r="CQ1154" s="2"/>
      <c r="CR1154" s="2"/>
      <c r="CS1154" s="2"/>
      <c r="CT1154" s="2"/>
      <c r="CU1154" s="2"/>
      <c r="CW1154" s="3"/>
    </row>
    <row r="1155" spans="86:101" x14ac:dyDescent="0.45">
      <c r="CH1155" s="2" t="s">
        <v>16</v>
      </c>
      <c r="CI1155" s="5">
        <f>'表1 入力'!D24</f>
        <v>7396</v>
      </c>
      <c r="CJ1155" s="5">
        <f>'表1 入力'!F24</f>
        <v>824400</v>
      </c>
      <c r="CK1155" s="2"/>
      <c r="CL1155" s="2"/>
      <c r="CM1155" s="2"/>
      <c r="CN1155" s="2" t="s">
        <v>49</v>
      </c>
      <c r="CO1155" s="2" t="s">
        <v>50</v>
      </c>
      <c r="CP1155" s="2" t="s">
        <v>51</v>
      </c>
      <c r="CQ1155" s="2" t="s">
        <v>33</v>
      </c>
      <c r="CR1155" s="2" t="s">
        <v>34</v>
      </c>
      <c r="CS1155" s="2" t="s">
        <v>35</v>
      </c>
      <c r="CT1155" s="2" t="s">
        <v>36</v>
      </c>
      <c r="CU1155" s="2" t="s">
        <v>37</v>
      </c>
      <c r="CW1155" s="3"/>
    </row>
    <row r="1156" spans="86:101" x14ac:dyDescent="0.45">
      <c r="CH1156" s="2" t="s">
        <v>17</v>
      </c>
      <c r="CI1156" s="5">
        <f>'表1 入力'!D25</f>
        <v>54</v>
      </c>
      <c r="CJ1156" s="5">
        <f>'表1 入力'!F25</f>
        <v>2720</v>
      </c>
      <c r="CK1156" s="2"/>
      <c r="CL1156" s="2"/>
      <c r="CM1156" s="2"/>
      <c r="CN1156" s="2" t="s">
        <v>38</v>
      </c>
      <c r="CO1156" s="2" t="s">
        <v>39</v>
      </c>
      <c r="CP1156" s="2" t="s">
        <v>31</v>
      </c>
      <c r="CQ1156" s="2" t="s">
        <v>31</v>
      </c>
      <c r="CR1156" s="2" t="s">
        <v>31</v>
      </c>
      <c r="CS1156" s="2" t="s">
        <v>31</v>
      </c>
      <c r="CT1156" s="2" t="s">
        <v>32</v>
      </c>
      <c r="CU1156" s="2" t="s">
        <v>32</v>
      </c>
      <c r="CW1156" s="3"/>
    </row>
    <row r="1157" spans="86:101" x14ac:dyDescent="0.45">
      <c r="CH1157" s="2" t="s">
        <v>18</v>
      </c>
      <c r="CI1157" s="5">
        <f>'表1 入力'!D26</f>
        <v>91</v>
      </c>
      <c r="CJ1157" s="5">
        <f>'表1 入力'!F26</f>
        <v>9100</v>
      </c>
      <c r="CK1157" s="2"/>
      <c r="CL1157" s="2"/>
      <c r="CM1157" s="2" t="s">
        <v>2</v>
      </c>
      <c r="CN1157" s="7">
        <f>'表2 入力'!F23</f>
        <v>10.9</v>
      </c>
      <c r="CO1157" s="7">
        <f>'表2 入力'!G23</f>
        <v>7.5</v>
      </c>
      <c r="CP1157" s="6">
        <f>'表2 入力'!H23</f>
        <v>4300</v>
      </c>
      <c r="CQ1157" s="6">
        <f>'表2 入力'!I23</f>
        <v>17900</v>
      </c>
      <c r="CR1157" s="6">
        <f>CN1157*CO1157*CP1157*12+CQ1157</f>
        <v>4236200</v>
      </c>
      <c r="CS1157" s="6">
        <f>CR1157/12</f>
        <v>353016.66666666669</v>
      </c>
      <c r="CT1157" s="6">
        <f>CS1157*0.014951</f>
        <v>5277.9521833333338</v>
      </c>
      <c r="CU1157" s="6">
        <f>CS1157+CT1157</f>
        <v>358294.61885000003</v>
      </c>
      <c r="CW1157" s="3"/>
    </row>
    <row r="1158" spans="86:101" x14ac:dyDescent="0.45">
      <c r="CH1158" s="2" t="s">
        <v>25</v>
      </c>
      <c r="CI1158" s="5">
        <f>SUM(CI1149:CI1157)</f>
        <v>51337</v>
      </c>
      <c r="CJ1158" s="5">
        <f>SUM(CJ1149:CJ1157)</f>
        <v>14755590</v>
      </c>
      <c r="CK1158" s="2">
        <f>CJ1158/CI1158</f>
        <v>287.42602801098622</v>
      </c>
      <c r="CL1158" s="2"/>
      <c r="CM1158" s="2" t="s">
        <v>3</v>
      </c>
      <c r="CN1158" s="7">
        <f>'表2 入力'!F24</f>
        <v>13.5</v>
      </c>
      <c r="CO1158" s="7">
        <f>'表2 入力'!G24</f>
        <v>6.4</v>
      </c>
      <c r="CP1158" s="6">
        <f>'表2 入力'!H24</f>
        <v>1371</v>
      </c>
      <c r="CQ1158" s="6">
        <f>'表2 入力'!I24</f>
        <v>63900</v>
      </c>
      <c r="CR1158" s="6">
        <f>CN1158*CO1158*CP1158*12+CQ1158</f>
        <v>1485352.8</v>
      </c>
      <c r="CS1158" s="6">
        <f>CR1158/12</f>
        <v>123779.40000000001</v>
      </c>
      <c r="CT1158" s="6">
        <f>CS1158*0.014951</f>
        <v>1850.6258094000002</v>
      </c>
      <c r="CU1158" s="6">
        <f>CS1158+CT1158</f>
        <v>125630.0258094</v>
      </c>
      <c r="CW1158" s="3"/>
    </row>
    <row r="1159" spans="86:101" x14ac:dyDescent="0.45">
      <c r="CH1159" s="2" t="s">
        <v>26</v>
      </c>
      <c r="CI1159" s="5">
        <f>'表1 入力'!D28</f>
        <v>665398</v>
      </c>
      <c r="CJ1159" s="5">
        <f>'表1 入力'!F28</f>
        <v>887785284</v>
      </c>
      <c r="CK1159" s="2">
        <f>CJ1159/CI1159</f>
        <v>1334.2169408384154</v>
      </c>
      <c r="CL1159" s="2"/>
      <c r="CM1159" s="2"/>
      <c r="CN1159" s="2"/>
      <c r="CO1159" s="2"/>
      <c r="CP1159" s="2"/>
      <c r="CQ1159" s="2"/>
      <c r="CR1159" s="2"/>
      <c r="CS1159" s="2"/>
      <c r="CT1159" s="2"/>
      <c r="CU1159" s="2"/>
      <c r="CW1159" s="3"/>
    </row>
    <row r="1160" spans="86:101" x14ac:dyDescent="0.45">
      <c r="CH1160" s="2" t="s">
        <v>28</v>
      </c>
      <c r="CI1160" s="2"/>
      <c r="CJ1160" s="2"/>
      <c r="CK1160" s="2">
        <f>CK1158/CK1159</f>
        <v>0.21542675648412102</v>
      </c>
      <c r="CL1160" s="2"/>
      <c r="CM1160" s="2"/>
      <c r="CN1160" s="2"/>
      <c r="CO1160" s="2"/>
      <c r="CP1160" s="2"/>
      <c r="CQ1160" s="2"/>
      <c r="CR1160" s="2"/>
      <c r="CS1160" s="2"/>
      <c r="CT1160" s="2"/>
      <c r="CU1160" s="2"/>
      <c r="CW1160" s="3"/>
    </row>
    <row r="1161" spans="86:101" x14ac:dyDescent="0.45">
      <c r="CH1161" s="2" t="s">
        <v>56</v>
      </c>
      <c r="CI1161" s="2"/>
      <c r="CJ1161" s="2"/>
      <c r="CK1161" s="2">
        <f>1/(1-CK1160)</f>
        <v>1.2745782605569584</v>
      </c>
      <c r="CL1161" s="2"/>
      <c r="CM1161" s="2"/>
      <c r="CN1161" s="2"/>
      <c r="CO1161" s="2"/>
      <c r="CP1161" s="2"/>
      <c r="CQ1161" s="2"/>
      <c r="CR1161" s="2"/>
      <c r="CS1161" s="2"/>
      <c r="CT1161" s="2"/>
      <c r="CU1161" s="2"/>
      <c r="CW1161" s="3"/>
    </row>
    <row r="1162" spans="86:101" x14ac:dyDescent="0.45">
      <c r="CH1162" s="2"/>
      <c r="CI1162" s="2"/>
      <c r="CJ1162" s="2"/>
      <c r="CK1162" s="2"/>
      <c r="CL1162" s="2"/>
      <c r="CM1162" s="2"/>
      <c r="CN1162" s="2"/>
      <c r="CO1162" s="2"/>
      <c r="CP1162" s="2"/>
      <c r="CQ1162" s="2"/>
      <c r="CR1162" s="2"/>
      <c r="CS1162" s="2"/>
      <c r="CT1162" s="2"/>
      <c r="CU1162" s="2"/>
    </row>
    <row r="1163" spans="86:101" x14ac:dyDescent="0.45">
      <c r="CH1163" s="2"/>
      <c r="CI1163" s="2"/>
      <c r="CJ1163" s="2"/>
      <c r="CK1163" s="2"/>
      <c r="CL1163" s="2"/>
      <c r="CM1163" s="2"/>
      <c r="CN1163" s="2"/>
      <c r="CO1163" s="2"/>
      <c r="CP1163" s="2"/>
      <c r="CQ1163" s="2"/>
      <c r="CR1163" s="2"/>
      <c r="CS1163" s="2"/>
      <c r="CT1163" s="2"/>
      <c r="CU1163" s="2"/>
    </row>
    <row r="1164" spans="86:101" x14ac:dyDescent="0.45">
      <c r="CH1164" s="2"/>
      <c r="CI1164" s="2"/>
      <c r="CJ1164" s="2"/>
      <c r="CK1164" s="2"/>
      <c r="CL1164" s="2"/>
      <c r="CM1164" s="2"/>
      <c r="CN1164" s="2"/>
      <c r="CO1164" s="2"/>
      <c r="CP1164" s="2"/>
      <c r="CQ1164" s="2"/>
      <c r="CR1164" s="2"/>
      <c r="CS1164" s="2"/>
      <c r="CT1164" s="2"/>
      <c r="CU1164" s="2"/>
    </row>
    <row r="1165" spans="86:101" x14ac:dyDescent="0.45">
      <c r="CH1165" s="2" t="s">
        <v>59</v>
      </c>
      <c r="CI1165" s="2"/>
      <c r="CJ1165" s="2"/>
      <c r="CK1165" s="2"/>
      <c r="CL1165" s="2"/>
      <c r="CM1165" s="2"/>
      <c r="CN1165" s="2"/>
      <c r="CO1165" s="2"/>
      <c r="CP1165" s="2"/>
      <c r="CQ1165" s="2"/>
      <c r="CR1165" s="2"/>
      <c r="CS1165" s="2"/>
      <c r="CT1165" s="2"/>
      <c r="CU1165" s="2"/>
    </row>
    <row r="1166" spans="86:101" x14ac:dyDescent="0.45">
      <c r="CH1166" s="2" t="s">
        <v>60</v>
      </c>
      <c r="CI1166" s="2"/>
      <c r="CJ1166" s="2"/>
      <c r="CK1166" s="2"/>
      <c r="CL1166" s="2"/>
      <c r="CM1166" s="2"/>
      <c r="CN1166" s="2"/>
      <c r="CO1166" s="2"/>
      <c r="CP1166" s="2"/>
      <c r="CQ1166" s="2"/>
      <c r="CR1166" s="2"/>
      <c r="CS1166" s="2"/>
      <c r="CT1166" s="2"/>
      <c r="CU1166" s="2"/>
    </row>
    <row r="1167" spans="86:101" x14ac:dyDescent="0.45">
      <c r="CH1167" s="2"/>
      <c r="CI1167" s="2"/>
      <c r="CJ1167" s="2"/>
      <c r="CK1167" s="2"/>
      <c r="CL1167" s="2"/>
      <c r="CM1167" s="2"/>
      <c r="CN1167" s="2"/>
      <c r="CO1167" s="2"/>
      <c r="CP1167" s="2"/>
      <c r="CQ1167" s="2"/>
      <c r="CR1167" s="2"/>
      <c r="CS1167" s="2"/>
      <c r="CT1167" s="2"/>
      <c r="CU1167" s="2"/>
    </row>
    <row r="1168" spans="86:101" x14ac:dyDescent="0.45">
      <c r="CH1168" s="2" t="s">
        <v>61</v>
      </c>
      <c r="CI1168" s="2"/>
      <c r="CJ1168" s="2"/>
      <c r="CK1168" s="2"/>
      <c r="CL1168" s="2"/>
      <c r="CM1168" s="2"/>
      <c r="CN1168" s="2"/>
      <c r="CO1168" s="2"/>
      <c r="CP1168" s="2"/>
      <c r="CQ1168" s="2"/>
      <c r="CR1168" s="2"/>
      <c r="CS1168" s="2"/>
      <c r="CT1168" s="2"/>
      <c r="CU1168" s="2"/>
    </row>
    <row r="1169" spans="86:99" x14ac:dyDescent="0.45">
      <c r="CH1169" s="2"/>
      <c r="CI1169" s="2"/>
      <c r="CJ1169" s="2" t="s">
        <v>0</v>
      </c>
      <c r="CK1169" s="2" t="s">
        <v>1</v>
      </c>
      <c r="CL1169" s="2" t="s">
        <v>54</v>
      </c>
      <c r="CM1169" s="2" t="s">
        <v>55</v>
      </c>
      <c r="CN1169" s="2" t="s">
        <v>57</v>
      </c>
      <c r="CO1169" s="2"/>
      <c r="CP1169" s="2"/>
      <c r="CQ1169" s="2"/>
      <c r="CR1169" s="2"/>
      <c r="CS1169" s="2"/>
      <c r="CT1169" s="2"/>
      <c r="CU1169" s="2"/>
    </row>
    <row r="1170" spans="86:99" x14ac:dyDescent="0.45">
      <c r="CH1170" s="2" t="s">
        <v>2</v>
      </c>
      <c r="CI1170" s="2" t="s">
        <v>4</v>
      </c>
      <c r="CJ1170" s="6">
        <f>CS1151</f>
        <v>762025.2108</v>
      </c>
      <c r="CK1170" s="8">
        <f>Calc.!$CK$1158*10</f>
        <v>2874.2602801098619</v>
      </c>
      <c r="CL1170" s="8">
        <f>CJ1170/CK$1170</f>
        <v>265.12046110551734</v>
      </c>
      <c r="CM1170" s="8">
        <f>'表3 入力'!H12</f>
        <v>57.1</v>
      </c>
      <c r="CN1170" s="8">
        <f>CL1170/CM$1170</f>
        <v>4.6430903871369056</v>
      </c>
      <c r="CO1170" s="2"/>
      <c r="CP1170" s="2"/>
      <c r="CQ1170" s="2"/>
      <c r="CR1170" s="2"/>
      <c r="CS1170" s="2"/>
      <c r="CT1170" s="2"/>
      <c r="CU1170" s="2"/>
    </row>
    <row r="1171" spans="86:99" x14ac:dyDescent="0.45">
      <c r="CH1171" s="2"/>
      <c r="CI1171" s="2" t="s">
        <v>5</v>
      </c>
      <c r="CJ1171" s="6">
        <f>CU1157</f>
        <v>358294.61885000003</v>
      </c>
      <c r="CK1171" s="7"/>
      <c r="CL1171" s="8">
        <f t="shared" ref="CL1171:CL1173" si="0">CJ1171/CK$1170</f>
        <v>124.65628855167739</v>
      </c>
      <c r="CM1171" s="8"/>
      <c r="CN1171" s="8">
        <f t="shared" ref="CN1171:CN1173" si="1">CL1171/CM$1170</f>
        <v>2.1831223914479403</v>
      </c>
      <c r="CO1171" s="2"/>
      <c r="CP1171" s="2"/>
      <c r="CQ1171" s="2"/>
      <c r="CR1171" s="2"/>
      <c r="CS1171" s="2"/>
      <c r="CT1171" s="2"/>
      <c r="CU1171" s="2"/>
    </row>
    <row r="1172" spans="86:99" x14ac:dyDescent="0.45">
      <c r="CH1172" s="2" t="s">
        <v>3</v>
      </c>
      <c r="CI1172" s="2" t="s">
        <v>4</v>
      </c>
      <c r="CJ1172" s="6">
        <f>CS1152</f>
        <v>322272.31627499999</v>
      </c>
      <c r="CK1172" s="7"/>
      <c r="CL1172" s="8">
        <f t="shared" si="0"/>
        <v>112.12356741146695</v>
      </c>
      <c r="CM1172" s="8"/>
      <c r="CN1172" s="8">
        <f t="shared" si="1"/>
        <v>1.9636351560677223</v>
      </c>
      <c r="CO1172" s="2"/>
      <c r="CP1172" s="2"/>
      <c r="CQ1172" s="2"/>
      <c r="CR1172" s="2"/>
      <c r="CS1172" s="2"/>
      <c r="CT1172" s="2"/>
      <c r="CU1172" s="2"/>
    </row>
    <row r="1173" spans="86:99" x14ac:dyDescent="0.45">
      <c r="CH1173" s="2"/>
      <c r="CI1173" s="2" t="s">
        <v>5</v>
      </c>
      <c r="CJ1173" s="6">
        <f>CU1158</f>
        <v>125630.0258094</v>
      </c>
      <c r="CK1173" s="7"/>
      <c r="CL1173" s="8">
        <f t="shared" si="0"/>
        <v>43.708646248487312</v>
      </c>
      <c r="CM1173" s="8"/>
      <c r="CN1173" s="8">
        <f t="shared" si="1"/>
        <v>0.76547541591046075</v>
      </c>
      <c r="CO1173" s="2"/>
      <c r="CP1173" s="2"/>
      <c r="CQ1173" s="2"/>
      <c r="CR1173" s="2"/>
      <c r="CS1173" s="2"/>
      <c r="CT1173" s="2"/>
      <c r="CU1173" s="2"/>
    </row>
    <row r="1174" spans="86:99" x14ac:dyDescent="0.45">
      <c r="CH1174" s="2"/>
      <c r="CI1174" s="2"/>
      <c r="CJ1174" s="6"/>
      <c r="CK1174" s="2"/>
      <c r="CL1174" s="2"/>
      <c r="CM1174" s="2"/>
      <c r="CN1174" s="2"/>
      <c r="CO1174" s="2"/>
      <c r="CP1174" s="2"/>
      <c r="CQ1174" s="2"/>
      <c r="CR1174" s="2"/>
      <c r="CS1174" s="2"/>
      <c r="CT1174" s="2"/>
      <c r="CU1174" s="2"/>
    </row>
    <row r="1175" spans="86:99" x14ac:dyDescent="0.45">
      <c r="CH1175" s="2"/>
      <c r="CI1175" s="2"/>
      <c r="CJ1175" s="2"/>
      <c r="CK1175" s="2"/>
      <c r="CL1175" s="2"/>
      <c r="CM1175" s="2"/>
      <c r="CN1175" s="2"/>
      <c r="CO1175" s="2"/>
      <c r="CP1175" s="2"/>
      <c r="CQ1175" s="2"/>
      <c r="CR1175" s="2"/>
      <c r="CS1175" s="2"/>
      <c r="CT1175" s="2"/>
      <c r="CU1175" s="2"/>
    </row>
    <row r="1176" spans="86:99" x14ac:dyDescent="0.45">
      <c r="CH1176" s="2"/>
      <c r="CI1176" s="2"/>
      <c r="CJ1176" s="2"/>
      <c r="CK1176" s="2"/>
      <c r="CL1176" s="2"/>
      <c r="CM1176" s="2"/>
      <c r="CN1176" s="2"/>
      <c r="CO1176" s="2"/>
      <c r="CP1176" s="2"/>
      <c r="CQ1176" s="2"/>
      <c r="CR1176" s="2"/>
      <c r="CS1176" s="2"/>
      <c r="CT1176" s="2"/>
      <c r="CU1176" s="2"/>
    </row>
    <row r="1177" spans="86:99" x14ac:dyDescent="0.45">
      <c r="CH1177" s="2" t="s">
        <v>58</v>
      </c>
      <c r="CI1177" s="2"/>
      <c r="CJ1177" s="2"/>
      <c r="CK1177" s="2"/>
      <c r="CL1177" s="2"/>
      <c r="CM1177" s="2"/>
      <c r="CN1177" s="2"/>
      <c r="CO1177" s="2"/>
      <c r="CP1177" s="2"/>
      <c r="CQ1177" s="2"/>
      <c r="CR1177" s="2"/>
      <c r="CS1177" s="2"/>
      <c r="CT1177" s="2"/>
      <c r="CU1177" s="2"/>
    </row>
    <row r="1178" spans="86:99" x14ac:dyDescent="0.45">
      <c r="CH1178" s="2"/>
      <c r="CI1178" s="2"/>
      <c r="CJ1178" s="2" t="s">
        <v>0</v>
      </c>
      <c r="CK1178" s="2" t="s">
        <v>1</v>
      </c>
      <c r="CL1178" s="2" t="s">
        <v>54</v>
      </c>
      <c r="CM1178" s="2" t="s">
        <v>55</v>
      </c>
      <c r="CN1178" s="2" t="s">
        <v>62</v>
      </c>
      <c r="CO1178" s="2"/>
      <c r="CP1178" s="2"/>
      <c r="CQ1178" s="2"/>
      <c r="CR1178" s="2"/>
      <c r="CS1178" s="2"/>
      <c r="CT1178" s="2"/>
      <c r="CU1178" s="2"/>
    </row>
    <row r="1179" spans="86:99" x14ac:dyDescent="0.45">
      <c r="CH1179" s="2" t="s">
        <v>2</v>
      </c>
      <c r="CI1179" s="2" t="s">
        <v>4</v>
      </c>
      <c r="CJ1179" s="6">
        <f>CS1151</f>
        <v>762025.2108</v>
      </c>
      <c r="CK1179" s="8">
        <f>Calc.!$CK$1159*10*CK1161</f>
        <v>17005.63907659454</v>
      </c>
      <c r="CL1179" s="8">
        <f>CJ1179/CK$1179</f>
        <v>44.810148408288995</v>
      </c>
      <c r="CM1179" s="8">
        <f>'表3 入力'!H21</f>
        <v>57.1</v>
      </c>
      <c r="CN1179" s="8">
        <f>CL1179/CM$1179</f>
        <v>0.78476617177388786</v>
      </c>
      <c r="CO1179" s="2"/>
      <c r="CP1179" s="2"/>
      <c r="CQ1179" s="2"/>
      <c r="CR1179" s="2"/>
      <c r="CS1179" s="2"/>
      <c r="CT1179" s="2"/>
      <c r="CU1179" s="2"/>
    </row>
    <row r="1180" spans="86:99" x14ac:dyDescent="0.45">
      <c r="CH1180" s="2"/>
      <c r="CI1180" s="2" t="s">
        <v>5</v>
      </c>
      <c r="CJ1180" s="6">
        <f>CU1157</f>
        <v>358294.61885000003</v>
      </c>
      <c r="CK1180" s="8"/>
      <c r="CL1180" s="8">
        <f t="shared" ref="CL1180:CL1182" si="2">CJ1180/CK$1179</f>
        <v>21.069165189042117</v>
      </c>
      <c r="CM1180" s="8"/>
      <c r="CN1180" s="8">
        <f t="shared" ref="CN1180:CN1182" si="3">CL1180/CM$1179</f>
        <v>0.36898713115660448</v>
      </c>
      <c r="CO1180" s="2"/>
      <c r="CP1180" s="2"/>
      <c r="CQ1180" s="2"/>
      <c r="CR1180" s="2"/>
      <c r="CS1180" s="2"/>
      <c r="CT1180" s="2"/>
      <c r="CU1180" s="2"/>
    </row>
    <row r="1181" spans="86:99" x14ac:dyDescent="0.45">
      <c r="CH1181" s="2" t="s">
        <v>3</v>
      </c>
      <c r="CI1181" s="2" t="s">
        <v>4</v>
      </c>
      <c r="CJ1181" s="6">
        <f>CS1152</f>
        <v>322272.31627499999</v>
      </c>
      <c r="CK1181" s="8"/>
      <c r="CL1181" s="8">
        <f t="shared" si="2"/>
        <v>18.950908861670168</v>
      </c>
      <c r="CM1181" s="8"/>
      <c r="CN1181" s="8">
        <f t="shared" si="3"/>
        <v>0.33188982244606247</v>
      </c>
      <c r="CO1181" s="2"/>
      <c r="CP1181" s="2"/>
      <c r="CQ1181" s="2"/>
      <c r="CR1181" s="2"/>
      <c r="CS1181" s="2"/>
      <c r="CT1181" s="2"/>
      <c r="CU1181" s="2"/>
    </row>
    <row r="1182" spans="86:99" x14ac:dyDescent="0.45">
      <c r="CH1182" s="2"/>
      <c r="CI1182" s="2" t="s">
        <v>5</v>
      </c>
      <c r="CJ1182" s="6">
        <f>CU1158</f>
        <v>125630.0258094</v>
      </c>
      <c r="CK1182" s="8"/>
      <c r="CL1182" s="8">
        <f t="shared" si="2"/>
        <v>7.3875509907951082</v>
      </c>
      <c r="CM1182" s="8"/>
      <c r="CN1182" s="8">
        <f t="shared" si="3"/>
        <v>0.12937917672145549</v>
      </c>
      <c r="CO1182" s="2"/>
      <c r="CP1182" s="2"/>
      <c r="CQ1182" s="2"/>
      <c r="CR1182" s="2"/>
      <c r="CS1182" s="2"/>
      <c r="CT1182" s="2"/>
      <c r="CU1182" s="2"/>
    </row>
    <row r="1183" spans="86:99" x14ac:dyDescent="0.45">
      <c r="CH1183" s="2"/>
      <c r="CI1183" s="2"/>
      <c r="CJ1183" s="2"/>
      <c r="CK1183" s="2"/>
      <c r="CL1183" s="2"/>
      <c r="CM1183" s="2"/>
      <c r="CN1183" s="2"/>
      <c r="CO1183" s="2"/>
      <c r="CP1183" s="2"/>
      <c r="CQ1183" s="2"/>
      <c r="CR1183" s="2"/>
      <c r="CS1183" s="2"/>
      <c r="CT1183" s="2"/>
      <c r="CU1183" s="2"/>
    </row>
    <row r="1184" spans="86:99" x14ac:dyDescent="0.45">
      <c r="CH1184" s="2"/>
      <c r="CI1184" s="2"/>
      <c r="CJ1184" s="2"/>
      <c r="CK1184" s="2"/>
      <c r="CL1184" s="2"/>
      <c r="CM1184" s="2"/>
      <c r="CN1184" s="2"/>
      <c r="CO1184" s="2"/>
      <c r="CP1184" s="2"/>
      <c r="CQ1184" s="2"/>
      <c r="CR1184" s="2"/>
      <c r="CS1184" s="2"/>
      <c r="CT1184" s="2"/>
      <c r="CU1184" s="2"/>
    </row>
    <row r="1185" spans="86:99" x14ac:dyDescent="0.45">
      <c r="CH1185" s="2"/>
      <c r="CI1185" s="2"/>
      <c r="CJ1185" s="2"/>
      <c r="CK1185" s="2"/>
      <c r="CL1185" s="2"/>
      <c r="CM1185" s="2"/>
      <c r="CN1185" s="2"/>
      <c r="CO1185" s="2"/>
      <c r="CP1185" s="2"/>
      <c r="CQ1185" s="2"/>
      <c r="CR1185" s="2"/>
      <c r="CS1185" s="2"/>
      <c r="CT1185" s="2"/>
      <c r="CU1185" s="2"/>
    </row>
    <row r="1186" spans="86:99" x14ac:dyDescent="0.45">
      <c r="CH1186" s="2"/>
      <c r="CI1186" s="2"/>
      <c r="CJ1186" s="2"/>
      <c r="CK1186" s="2"/>
      <c r="CL1186" s="2"/>
      <c r="CM1186" s="2"/>
      <c r="CN1186" s="2"/>
      <c r="CO1186" s="2"/>
      <c r="CP1186" s="2"/>
      <c r="CQ1186" s="2"/>
      <c r="CR1186" s="2"/>
      <c r="CS1186" s="2"/>
      <c r="CT1186" s="2"/>
      <c r="CU1186" s="2"/>
    </row>
  </sheetData>
  <sheetProtection password="83AF" sheet="1" objects="1" scenarios="1"/>
  <phoneticPr fontId="3"/>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42"/>
  <sheetViews>
    <sheetView showGridLines="0" showRowColHeaders="0" tabSelected="1" topLeftCell="A10" workbookViewId="0">
      <selection activeCell="G18" sqref="G18"/>
    </sheetView>
  </sheetViews>
  <sheetFormatPr defaultColWidth="8.59765625" defaultRowHeight="18" x14ac:dyDescent="0.45"/>
  <cols>
    <col min="1" max="1" width="5.59765625" customWidth="1"/>
    <col min="2" max="2" width="4" customWidth="1"/>
    <col min="3" max="3" width="31" customWidth="1"/>
    <col min="4" max="4" width="8.69921875" customWidth="1"/>
    <col min="5" max="5" width="9.59765625" customWidth="1"/>
    <col min="6" max="6" width="9" customWidth="1"/>
    <col min="7" max="7" width="9.19921875" customWidth="1"/>
    <col min="8" max="11" width="9.3984375" customWidth="1"/>
    <col min="12" max="12" width="8.59765625" customWidth="1"/>
    <col min="13" max="13" width="9.09765625" customWidth="1"/>
    <col min="14" max="14" width="8" customWidth="1"/>
    <col min="15" max="16" width="7.69921875" customWidth="1"/>
    <col min="17" max="17" width="3.8984375" customWidth="1"/>
  </cols>
  <sheetData>
    <row r="3" spans="2:17" x14ac:dyDescent="0.45">
      <c r="B3" s="12"/>
      <c r="C3" s="12"/>
      <c r="D3" s="12"/>
      <c r="E3" s="12"/>
      <c r="F3" s="12"/>
      <c r="G3" s="12"/>
      <c r="H3" s="14"/>
      <c r="I3" s="14"/>
      <c r="J3" s="14"/>
      <c r="K3" s="14"/>
      <c r="L3" s="14"/>
      <c r="M3" s="14"/>
      <c r="N3" s="14"/>
      <c r="O3" s="14"/>
      <c r="P3" s="14"/>
      <c r="Q3" s="14"/>
    </row>
    <row r="4" spans="2:17" x14ac:dyDescent="0.45">
      <c r="B4" s="12"/>
      <c r="C4" s="19" t="s">
        <v>27</v>
      </c>
      <c r="D4" s="19"/>
      <c r="E4" s="19"/>
      <c r="F4" s="19"/>
      <c r="G4" s="19"/>
      <c r="H4" s="19" t="s">
        <v>43</v>
      </c>
      <c r="I4" s="19"/>
      <c r="J4" s="19"/>
      <c r="K4" s="19"/>
      <c r="L4" s="19"/>
      <c r="M4" s="19"/>
      <c r="N4" s="19"/>
      <c r="O4" s="19"/>
      <c r="P4" s="19"/>
      <c r="Q4" s="14"/>
    </row>
    <row r="5" spans="2:17" x14ac:dyDescent="0.45">
      <c r="B5" s="12"/>
      <c r="C5" s="19" t="s">
        <v>21</v>
      </c>
      <c r="D5" s="19"/>
      <c r="E5" s="19"/>
      <c r="F5" s="19"/>
      <c r="G5" s="19"/>
      <c r="H5" s="19" t="s">
        <v>69</v>
      </c>
      <c r="I5" s="19"/>
      <c r="J5" s="19"/>
      <c r="K5" s="19"/>
      <c r="L5" s="19"/>
      <c r="M5" s="19"/>
      <c r="N5" s="19"/>
      <c r="O5" s="19"/>
      <c r="P5" s="19"/>
      <c r="Q5" s="14"/>
    </row>
    <row r="6" spans="2:17" x14ac:dyDescent="0.45">
      <c r="B6" s="12"/>
      <c r="C6" s="19" t="s">
        <v>29</v>
      </c>
      <c r="D6" s="19"/>
      <c r="E6" s="19"/>
      <c r="F6" s="19"/>
      <c r="G6" s="19"/>
      <c r="H6" s="19" t="s">
        <v>68</v>
      </c>
      <c r="I6" s="19"/>
      <c r="J6" s="19"/>
      <c r="K6" s="19"/>
      <c r="L6" s="19"/>
      <c r="M6" s="19"/>
      <c r="N6" s="19"/>
      <c r="O6" s="19"/>
      <c r="P6" s="19"/>
      <c r="Q6" s="14"/>
    </row>
    <row r="7" spans="2:17" x14ac:dyDescent="0.45">
      <c r="B7" s="12"/>
      <c r="C7" s="19" t="s">
        <v>30</v>
      </c>
      <c r="D7" s="19"/>
      <c r="E7" s="19"/>
      <c r="F7" s="19"/>
      <c r="G7" s="19"/>
      <c r="H7" s="19" t="s">
        <v>53</v>
      </c>
      <c r="I7" s="19"/>
      <c r="J7" s="19"/>
      <c r="K7" s="19"/>
      <c r="L7" s="19"/>
      <c r="M7" s="19"/>
      <c r="N7" s="19"/>
      <c r="O7" s="19"/>
      <c r="P7" s="19"/>
      <c r="Q7" s="14"/>
    </row>
    <row r="8" spans="2:17" x14ac:dyDescent="0.45">
      <c r="B8" s="12"/>
      <c r="C8" s="19" t="s">
        <v>22</v>
      </c>
      <c r="D8" s="124">
        <f>'表1 入力'!D16</f>
        <v>42156</v>
      </c>
      <c r="E8" s="20" t="s">
        <v>23</v>
      </c>
      <c r="F8" s="124">
        <f>'表1 入力'!F16</f>
        <v>42185</v>
      </c>
      <c r="G8" s="19"/>
      <c r="H8" s="19"/>
      <c r="I8" s="19"/>
      <c r="J8" s="19"/>
      <c r="K8" s="19"/>
      <c r="L8" s="19"/>
      <c r="M8" s="19"/>
      <c r="N8" s="19"/>
      <c r="O8" s="19"/>
      <c r="P8" s="19"/>
      <c r="Q8" s="14"/>
    </row>
    <row r="9" spans="2:17" ht="24" x14ac:dyDescent="0.45">
      <c r="B9" s="12"/>
      <c r="C9" s="36" t="s">
        <v>6</v>
      </c>
      <c r="D9" s="36" t="s">
        <v>7</v>
      </c>
      <c r="E9" s="68" t="s">
        <v>8</v>
      </c>
      <c r="F9" s="108" t="s">
        <v>9</v>
      </c>
      <c r="G9" s="22"/>
      <c r="H9" s="14" t="s">
        <v>44</v>
      </c>
      <c r="I9" s="14"/>
      <c r="J9" s="14"/>
      <c r="K9" s="14"/>
      <c r="L9" s="14"/>
      <c r="M9" s="14"/>
      <c r="N9" s="14"/>
      <c r="O9" s="14"/>
      <c r="P9" s="14"/>
      <c r="Q9" s="14"/>
    </row>
    <row r="10" spans="2:17" ht="52.8" x14ac:dyDescent="0.45">
      <c r="B10" s="12"/>
      <c r="C10" s="66" t="s">
        <v>10</v>
      </c>
      <c r="D10" s="114">
        <f>'表1 入力'!D18</f>
        <v>12372</v>
      </c>
      <c r="E10" s="115">
        <f>'表1 入力'!F18</f>
        <v>3711600</v>
      </c>
      <c r="F10" s="24"/>
      <c r="G10" s="22"/>
      <c r="H10" s="73"/>
      <c r="I10" s="74" t="s">
        <v>45</v>
      </c>
      <c r="J10" s="74" t="s">
        <v>40</v>
      </c>
      <c r="K10" s="74" t="s">
        <v>46</v>
      </c>
      <c r="L10" s="74" t="s">
        <v>47</v>
      </c>
      <c r="M10" s="74" t="s">
        <v>41</v>
      </c>
      <c r="N10" s="74" t="s">
        <v>42</v>
      </c>
      <c r="O10" s="14"/>
      <c r="P10" s="14"/>
      <c r="Q10" s="14"/>
    </row>
    <row r="11" spans="2:17" ht="18.600000000000001" thickBot="1" x14ac:dyDescent="0.5">
      <c r="B11" s="12"/>
      <c r="C11" s="66" t="s">
        <v>11</v>
      </c>
      <c r="D11" s="114">
        <f>'表1 入力'!D19</f>
        <v>3362</v>
      </c>
      <c r="E11" s="115">
        <f>'表1 入力'!F19</f>
        <v>941360</v>
      </c>
      <c r="F11" s="25"/>
      <c r="G11" s="22"/>
      <c r="H11" s="75"/>
      <c r="I11" s="76" t="s">
        <v>31</v>
      </c>
      <c r="J11" s="76" t="s">
        <v>31</v>
      </c>
      <c r="K11" s="76" t="s">
        <v>31</v>
      </c>
      <c r="L11" s="76" t="s">
        <v>31</v>
      </c>
      <c r="M11" s="76" t="s">
        <v>32</v>
      </c>
      <c r="N11" s="127" t="s">
        <v>32</v>
      </c>
      <c r="O11" s="14"/>
      <c r="P11" s="14"/>
      <c r="Q11" s="14"/>
    </row>
    <row r="12" spans="2:17" x14ac:dyDescent="0.45">
      <c r="B12" s="12"/>
      <c r="C12" s="66" t="s">
        <v>12</v>
      </c>
      <c r="D12" s="114">
        <f>'表1 入力'!D20</f>
        <v>1038</v>
      </c>
      <c r="E12" s="115">
        <f>'表1 入力'!F20</f>
        <v>230470</v>
      </c>
      <c r="F12" s="25"/>
      <c r="G12" s="22"/>
      <c r="H12" s="82" t="s">
        <v>2</v>
      </c>
      <c r="I12" s="138">
        <f>'表2 入力'!F17</f>
        <v>727300</v>
      </c>
      <c r="J12" s="138">
        <f>'表2 入力'!G17</f>
        <v>282000</v>
      </c>
      <c r="K12" s="131">
        <f>Calc.!CP1151</f>
        <v>9009600</v>
      </c>
      <c r="L12" s="139">
        <f>Calc.!CQ1151</f>
        <v>750800</v>
      </c>
      <c r="M12" s="132">
        <f>Calc.!CR1151</f>
        <v>11225.210800000001</v>
      </c>
      <c r="N12" s="140">
        <f>Calc.!CS1151</f>
        <v>762025.2108</v>
      </c>
      <c r="O12" s="14"/>
      <c r="P12" s="14"/>
      <c r="Q12" s="14"/>
    </row>
    <row r="13" spans="2:17" ht="18.600000000000001" thickBot="1" x14ac:dyDescent="0.5">
      <c r="B13" s="12"/>
      <c r="C13" s="66" t="s">
        <v>13</v>
      </c>
      <c r="D13" s="114">
        <f>'表1 入力'!D21</f>
        <v>7513</v>
      </c>
      <c r="E13" s="115">
        <f>'表1 入力'!F21</f>
        <v>3756500</v>
      </c>
      <c r="F13" s="25"/>
      <c r="G13" s="22"/>
      <c r="H13" s="83" t="s">
        <v>3</v>
      </c>
      <c r="I13" s="138">
        <f>'表2 入力'!F18</f>
        <v>262100</v>
      </c>
      <c r="J13" s="138">
        <f>'表2 入力'!G18</f>
        <v>665100</v>
      </c>
      <c r="K13" s="131">
        <f>Calc.!CP1152</f>
        <v>3810300</v>
      </c>
      <c r="L13" s="139">
        <f>Calc.!CQ1152</f>
        <v>317525</v>
      </c>
      <c r="M13" s="132">
        <f>Calc.!CR1152</f>
        <v>4747.3162750000001</v>
      </c>
      <c r="N13" s="141">
        <f>Calc.!CS1152</f>
        <v>322272.31627499999</v>
      </c>
      <c r="O13" s="14"/>
      <c r="P13" s="14"/>
      <c r="Q13" s="14"/>
    </row>
    <row r="14" spans="2:17" x14ac:dyDescent="0.45">
      <c r="B14" s="12"/>
      <c r="C14" s="66" t="s">
        <v>14</v>
      </c>
      <c r="D14" s="114">
        <f>'表1 入力'!D22</f>
        <v>7555</v>
      </c>
      <c r="E14" s="115">
        <f>'表1 入力'!F22</f>
        <v>3007800</v>
      </c>
      <c r="F14" s="25"/>
      <c r="G14" s="22"/>
      <c r="H14" s="31"/>
      <c r="I14" s="32"/>
      <c r="J14" s="32"/>
      <c r="K14" s="30"/>
      <c r="L14" s="30"/>
      <c r="M14" s="30"/>
      <c r="N14" s="30"/>
      <c r="O14" s="14"/>
      <c r="P14" s="14"/>
      <c r="Q14" s="14"/>
    </row>
    <row r="15" spans="2:17" x14ac:dyDescent="0.45">
      <c r="B15" s="12"/>
      <c r="C15" s="66" t="s">
        <v>15</v>
      </c>
      <c r="D15" s="114">
        <f>'表1 入力'!D23</f>
        <v>11956</v>
      </c>
      <c r="E15" s="115">
        <f>'表1 入力'!F23</f>
        <v>2271640</v>
      </c>
      <c r="F15" s="25"/>
      <c r="G15" s="22"/>
      <c r="H15" s="14" t="s">
        <v>48</v>
      </c>
      <c r="I15" s="14"/>
      <c r="J15" s="14"/>
      <c r="K15" s="14"/>
      <c r="L15" s="14"/>
      <c r="M15" s="14"/>
      <c r="N15" s="14"/>
      <c r="O15" s="14"/>
      <c r="P15" s="14"/>
      <c r="Q15" s="14"/>
    </row>
    <row r="16" spans="2:17" ht="52.8" x14ac:dyDescent="0.45">
      <c r="B16" s="12"/>
      <c r="C16" s="66" t="s">
        <v>16</v>
      </c>
      <c r="D16" s="114">
        <f>'表1 入力'!D24</f>
        <v>7396</v>
      </c>
      <c r="E16" s="115">
        <f>'表1 入力'!F24</f>
        <v>824400</v>
      </c>
      <c r="F16" s="25"/>
      <c r="G16" s="22"/>
      <c r="H16" s="157"/>
      <c r="I16" s="74" t="s">
        <v>49</v>
      </c>
      <c r="J16" s="79" t="s">
        <v>50</v>
      </c>
      <c r="K16" s="80" t="s">
        <v>51</v>
      </c>
      <c r="L16" s="80" t="s">
        <v>33</v>
      </c>
      <c r="M16" s="74" t="s">
        <v>34</v>
      </c>
      <c r="N16" s="74" t="s">
        <v>35</v>
      </c>
      <c r="O16" s="74" t="s">
        <v>36</v>
      </c>
      <c r="P16" s="74" t="s">
        <v>37</v>
      </c>
      <c r="Q16" s="14"/>
    </row>
    <row r="17" spans="2:17" ht="18.600000000000001" thickBot="1" x14ac:dyDescent="0.5">
      <c r="B17" s="12"/>
      <c r="C17" s="66" t="s">
        <v>17</v>
      </c>
      <c r="D17" s="114">
        <f>'表1 入力'!D25</f>
        <v>54</v>
      </c>
      <c r="E17" s="115">
        <f>'表1 入力'!F25</f>
        <v>2720</v>
      </c>
      <c r="F17" s="25"/>
      <c r="G17" s="22"/>
      <c r="H17" s="158"/>
      <c r="I17" s="76" t="s">
        <v>38</v>
      </c>
      <c r="J17" s="81" t="s">
        <v>39</v>
      </c>
      <c r="K17" s="76" t="s">
        <v>31</v>
      </c>
      <c r="L17" s="76" t="s">
        <v>31</v>
      </c>
      <c r="M17" s="76" t="s">
        <v>31</v>
      </c>
      <c r="N17" s="76" t="s">
        <v>31</v>
      </c>
      <c r="O17" s="76" t="s">
        <v>32</v>
      </c>
      <c r="P17" s="127" t="s">
        <v>32</v>
      </c>
      <c r="Q17" s="14"/>
    </row>
    <row r="18" spans="2:17" ht="18.600000000000001" thickBot="1" x14ac:dyDescent="0.5">
      <c r="B18" s="12"/>
      <c r="C18" s="67" t="s">
        <v>18</v>
      </c>
      <c r="D18" s="116">
        <f>'表1 入力'!D26</f>
        <v>91</v>
      </c>
      <c r="E18" s="117">
        <f>'表1 入力'!F26</f>
        <v>9100</v>
      </c>
      <c r="F18" s="26"/>
      <c r="G18" s="22"/>
      <c r="H18" s="82" t="s">
        <v>2</v>
      </c>
      <c r="I18" s="133">
        <f>'表2 入力'!F23</f>
        <v>10.9</v>
      </c>
      <c r="J18" s="133">
        <f>'表2 入力'!G23</f>
        <v>7.5</v>
      </c>
      <c r="K18" s="134">
        <f>'表2 入力'!H23</f>
        <v>4300</v>
      </c>
      <c r="L18" s="130">
        <f>'表2 入力'!I23</f>
        <v>17900</v>
      </c>
      <c r="M18" s="142">
        <f>Calc.!CR1157</f>
        <v>4236200</v>
      </c>
      <c r="N18" s="139">
        <f>Calc.!CS1157</f>
        <v>353016.66666666669</v>
      </c>
      <c r="O18" s="132">
        <f>Calc.!CT1157</f>
        <v>5277.9521833333338</v>
      </c>
      <c r="P18" s="143">
        <f>Calc.!CU1157</f>
        <v>358294.61885000003</v>
      </c>
      <c r="Q18" s="14"/>
    </row>
    <row r="19" spans="2:17" ht="18.600000000000001" thickBot="1" x14ac:dyDescent="0.5">
      <c r="B19" s="12"/>
      <c r="C19" s="39" t="s">
        <v>25</v>
      </c>
      <c r="D19" s="119">
        <f>'表1 入力'!D27</f>
        <v>51337</v>
      </c>
      <c r="E19" s="128">
        <f>'表1 入力'!F27</f>
        <v>14755590</v>
      </c>
      <c r="F19" s="120">
        <f>Calc.!CK1158</f>
        <v>287.42602801098622</v>
      </c>
      <c r="G19" s="22"/>
      <c r="H19" s="83" t="s">
        <v>3</v>
      </c>
      <c r="I19" s="133">
        <f>'表2 入力'!F24</f>
        <v>13.5</v>
      </c>
      <c r="J19" s="133">
        <f>'表2 入力'!G24</f>
        <v>6.4</v>
      </c>
      <c r="K19" s="134">
        <f>'表2 入力'!H24</f>
        <v>1371</v>
      </c>
      <c r="L19" s="130">
        <f>'表2 入力'!I24</f>
        <v>63900</v>
      </c>
      <c r="M19" s="142">
        <f>Calc.!CR1158</f>
        <v>1485352.8</v>
      </c>
      <c r="N19" s="139">
        <f>Calc.!CS1158</f>
        <v>123779.40000000001</v>
      </c>
      <c r="O19" s="132">
        <f>Calc.!CT1158</f>
        <v>1850.6258094000002</v>
      </c>
      <c r="P19" s="144">
        <f>Calc.!CU1158</f>
        <v>125630.0258094</v>
      </c>
      <c r="Q19" s="14"/>
    </row>
    <row r="20" spans="2:17" ht="18.600000000000001" thickBot="1" x14ac:dyDescent="0.5">
      <c r="B20" s="12"/>
      <c r="C20" s="71" t="s">
        <v>26</v>
      </c>
      <c r="D20" s="118">
        <f>'表1 入力'!D28</f>
        <v>665398</v>
      </c>
      <c r="E20" s="129">
        <f>'表1 入力'!F28</f>
        <v>887785284</v>
      </c>
      <c r="F20" s="121">
        <f>Calc.!CK1159</f>
        <v>1334.2169408384154</v>
      </c>
      <c r="G20" s="22"/>
      <c r="H20" s="14"/>
      <c r="I20" s="14"/>
      <c r="J20" s="14"/>
      <c r="K20" s="14"/>
      <c r="L20" s="14"/>
      <c r="M20" s="14"/>
      <c r="N20" s="14"/>
      <c r="O20" s="14"/>
      <c r="P20" s="14"/>
      <c r="Q20" s="14"/>
    </row>
    <row r="21" spans="2:17" ht="18.600000000000001" thickBot="1" x14ac:dyDescent="0.5">
      <c r="B21" s="12"/>
      <c r="C21" s="188" t="s">
        <v>28</v>
      </c>
      <c r="D21" s="189"/>
      <c r="E21" s="190"/>
      <c r="F21" s="113">
        <f>Calc.!CK1160</f>
        <v>0.21542675648412102</v>
      </c>
      <c r="G21" s="22"/>
      <c r="H21" s="14"/>
      <c r="I21" s="14"/>
      <c r="J21" s="14"/>
      <c r="K21" s="14"/>
      <c r="L21" s="14"/>
      <c r="M21" s="14"/>
      <c r="N21" s="14"/>
      <c r="O21" s="14"/>
      <c r="P21" s="14"/>
      <c r="Q21" s="14"/>
    </row>
    <row r="22" spans="2:17" x14ac:dyDescent="0.45">
      <c r="B22" s="12"/>
      <c r="C22" s="191" t="s">
        <v>56</v>
      </c>
      <c r="D22" s="192"/>
      <c r="E22" s="193"/>
      <c r="F22" s="125">
        <f>Calc.!CK1161</f>
        <v>1.2745782605569584</v>
      </c>
      <c r="G22" s="22"/>
      <c r="H22" s="22"/>
      <c r="I22" s="22"/>
      <c r="J22" s="22"/>
      <c r="K22" s="22"/>
      <c r="L22" s="22"/>
      <c r="M22" s="22"/>
      <c r="N22" s="22"/>
      <c r="O22" s="22"/>
      <c r="P22" s="22"/>
      <c r="Q22" s="12"/>
    </row>
    <row r="23" spans="2:17" x14ac:dyDescent="0.45">
      <c r="B23" s="12"/>
      <c r="C23" s="22"/>
      <c r="D23" s="22"/>
      <c r="E23" s="22"/>
      <c r="F23" s="22"/>
      <c r="G23" s="22"/>
      <c r="H23" s="22"/>
      <c r="I23" s="22"/>
      <c r="J23" s="22"/>
      <c r="K23" s="22"/>
      <c r="L23" s="22"/>
      <c r="M23" s="22"/>
      <c r="N23" s="22"/>
      <c r="O23" s="22"/>
      <c r="P23" s="22"/>
      <c r="Q23" s="12"/>
    </row>
    <row r="24" spans="2:17" ht="19.8" x14ac:dyDescent="0.45">
      <c r="B24" s="12"/>
      <c r="C24" s="22"/>
      <c r="D24" s="22"/>
      <c r="E24" s="22"/>
      <c r="F24" s="22"/>
      <c r="G24" s="22"/>
      <c r="H24" s="22"/>
      <c r="I24" s="22"/>
      <c r="J24" s="22"/>
      <c r="K24" s="9"/>
      <c r="L24" s="9"/>
      <c r="M24" s="9"/>
      <c r="N24" s="9"/>
      <c r="O24" s="9"/>
      <c r="P24" s="9"/>
      <c r="Q24" s="1"/>
    </row>
    <row r="25" spans="2:17" ht="19.8" x14ac:dyDescent="0.45">
      <c r="B25" s="14"/>
      <c r="C25" s="14" t="s">
        <v>59</v>
      </c>
      <c r="D25" s="14"/>
      <c r="E25" s="14"/>
      <c r="F25" s="14"/>
      <c r="G25" s="14"/>
      <c r="H25" s="14"/>
      <c r="I25" s="14"/>
      <c r="J25" s="14"/>
      <c r="K25" s="9"/>
      <c r="L25" s="9"/>
      <c r="M25" s="9"/>
      <c r="N25" s="9"/>
      <c r="O25" s="9"/>
      <c r="P25" s="9"/>
      <c r="Q25" s="1"/>
    </row>
    <row r="26" spans="2:17" ht="19.8" x14ac:dyDescent="0.45">
      <c r="B26" s="14"/>
      <c r="C26" s="14" t="s">
        <v>60</v>
      </c>
      <c r="D26" s="14"/>
      <c r="E26" s="14"/>
      <c r="F26" s="14"/>
      <c r="G26" s="14"/>
      <c r="H26" s="14"/>
      <c r="I26" s="14"/>
      <c r="J26" s="14"/>
      <c r="K26" s="9"/>
      <c r="L26" s="9"/>
      <c r="M26" s="9"/>
      <c r="N26" s="9"/>
      <c r="O26" s="9"/>
      <c r="P26" s="9"/>
      <c r="Q26" s="1"/>
    </row>
    <row r="27" spans="2:17" ht="19.8" x14ac:dyDescent="0.45">
      <c r="B27" s="14"/>
      <c r="C27" s="14" t="s">
        <v>61</v>
      </c>
      <c r="D27" s="14"/>
      <c r="E27" s="14"/>
      <c r="F27" s="14"/>
      <c r="G27" s="14"/>
      <c r="H27" s="14"/>
      <c r="I27" s="14"/>
      <c r="J27" s="14"/>
      <c r="K27" s="9"/>
      <c r="L27" s="9"/>
      <c r="M27" s="9"/>
      <c r="N27" s="9"/>
      <c r="O27" s="9"/>
      <c r="P27" s="9"/>
      <c r="Q27" s="1"/>
    </row>
    <row r="28" spans="2:17" ht="52.8" x14ac:dyDescent="0.45">
      <c r="B28" s="12"/>
      <c r="C28" s="135"/>
      <c r="D28" s="136"/>
      <c r="E28" s="109" t="s">
        <v>0</v>
      </c>
      <c r="F28" s="110" t="s">
        <v>1</v>
      </c>
      <c r="G28" s="111" t="s">
        <v>54</v>
      </c>
      <c r="H28" s="112" t="s">
        <v>55</v>
      </c>
      <c r="I28" s="109" t="s">
        <v>57</v>
      </c>
      <c r="J28" s="22"/>
      <c r="K28" s="9"/>
      <c r="L28" s="9"/>
      <c r="M28" s="9"/>
      <c r="N28" s="9"/>
      <c r="O28" s="9"/>
      <c r="P28" s="9"/>
      <c r="Q28" s="1"/>
    </row>
    <row r="29" spans="2:17" ht="19.8" x14ac:dyDescent="0.45">
      <c r="B29" s="12"/>
      <c r="C29" s="181" t="s">
        <v>2</v>
      </c>
      <c r="D29" s="137" t="s">
        <v>4</v>
      </c>
      <c r="E29" s="100">
        <f>N12</f>
        <v>762025.2108</v>
      </c>
      <c r="F29" s="170">
        <f>Calc.!CK1170</f>
        <v>2874.2602801098619</v>
      </c>
      <c r="G29" s="126">
        <f>Calc.!CL1170</f>
        <v>265.12046110551734</v>
      </c>
      <c r="H29" s="183">
        <f>Calc.!CM1170</f>
        <v>57.1</v>
      </c>
      <c r="I29" s="103">
        <f>Calc.!CN1170</f>
        <v>4.6430903871369056</v>
      </c>
      <c r="J29" s="22"/>
      <c r="K29" s="9"/>
      <c r="L29" s="9"/>
      <c r="M29" s="9"/>
      <c r="N29" s="9"/>
      <c r="O29" s="9"/>
      <c r="P29" s="9"/>
      <c r="Q29" s="1"/>
    </row>
    <row r="30" spans="2:17" ht="19.8" x14ac:dyDescent="0.45">
      <c r="B30" s="12"/>
      <c r="C30" s="182"/>
      <c r="D30" s="137" t="s">
        <v>5</v>
      </c>
      <c r="E30" s="102">
        <f>P18</f>
        <v>358294.61885000003</v>
      </c>
      <c r="F30" s="170"/>
      <c r="G30" s="126">
        <f>Calc.!CL1171</f>
        <v>124.65628855167739</v>
      </c>
      <c r="H30" s="184"/>
      <c r="I30" s="103">
        <f>Calc.!CN1171</f>
        <v>2.1831223914479403</v>
      </c>
      <c r="J30" s="22"/>
      <c r="K30" s="9"/>
      <c r="L30" s="9"/>
      <c r="M30" s="9"/>
      <c r="N30" s="9"/>
      <c r="O30" s="9"/>
      <c r="P30" s="9"/>
      <c r="Q30" s="1"/>
    </row>
    <row r="31" spans="2:17" ht="19.8" x14ac:dyDescent="0.45">
      <c r="B31" s="12"/>
      <c r="C31" s="186" t="s">
        <v>3</v>
      </c>
      <c r="D31" s="137" t="s">
        <v>4</v>
      </c>
      <c r="E31" s="100">
        <f>N13</f>
        <v>322272.31627499999</v>
      </c>
      <c r="F31" s="170"/>
      <c r="G31" s="126">
        <f>Calc.!CL1172</f>
        <v>112.12356741146695</v>
      </c>
      <c r="H31" s="184"/>
      <c r="I31" s="103">
        <f>Calc.!CN1172</f>
        <v>1.9636351560677223</v>
      </c>
      <c r="J31" s="22"/>
      <c r="K31" s="9"/>
      <c r="L31" s="9"/>
      <c r="M31" s="9"/>
      <c r="N31" s="9"/>
      <c r="O31" s="9"/>
      <c r="P31" s="9"/>
      <c r="Q31" s="1"/>
    </row>
    <row r="32" spans="2:17" ht="19.8" x14ac:dyDescent="0.45">
      <c r="B32" s="12"/>
      <c r="C32" s="187"/>
      <c r="D32" s="137" t="s">
        <v>5</v>
      </c>
      <c r="E32" s="100">
        <f>P19</f>
        <v>125630.0258094</v>
      </c>
      <c r="F32" s="170"/>
      <c r="G32" s="101">
        <f>Calc.!CL1173</f>
        <v>43.708646248487312</v>
      </c>
      <c r="H32" s="185"/>
      <c r="I32" s="103">
        <f>Calc.!CN1173</f>
        <v>0.76547541591046075</v>
      </c>
      <c r="J32" s="22"/>
      <c r="K32" s="9"/>
      <c r="L32" s="9"/>
      <c r="M32" s="9"/>
      <c r="N32" s="9"/>
      <c r="O32" s="9"/>
      <c r="P32" s="9"/>
      <c r="Q32" s="1"/>
    </row>
    <row r="33" spans="2:17" ht="19.8" x14ac:dyDescent="0.45">
      <c r="B33" s="12"/>
      <c r="C33" s="14"/>
      <c r="D33" s="14"/>
      <c r="E33" s="22"/>
      <c r="F33" s="22"/>
      <c r="G33" s="22"/>
      <c r="H33" s="22"/>
      <c r="I33" s="22"/>
      <c r="J33" s="22"/>
      <c r="K33" s="9"/>
      <c r="L33" s="9"/>
      <c r="M33" s="9"/>
      <c r="N33" s="9"/>
      <c r="O33" s="9"/>
      <c r="P33" s="9"/>
      <c r="Q33" s="1"/>
    </row>
    <row r="34" spans="2:17" ht="19.8" x14ac:dyDescent="0.45">
      <c r="B34" s="12"/>
      <c r="C34" s="14" t="s">
        <v>58</v>
      </c>
      <c r="D34" s="14"/>
      <c r="E34" s="22"/>
      <c r="F34" s="22"/>
      <c r="G34" s="22"/>
      <c r="H34" s="22"/>
      <c r="I34" s="22"/>
      <c r="J34" s="22"/>
      <c r="K34" s="9"/>
      <c r="L34" s="9"/>
      <c r="M34" s="9"/>
      <c r="N34" s="9"/>
      <c r="O34" s="9"/>
      <c r="P34" s="9"/>
      <c r="Q34" s="1"/>
    </row>
    <row r="35" spans="2:17" ht="66" x14ac:dyDescent="0.45">
      <c r="B35" s="12"/>
      <c r="C35" s="135"/>
      <c r="D35" s="136"/>
      <c r="E35" s="109" t="s">
        <v>0</v>
      </c>
      <c r="F35" s="110" t="s">
        <v>1</v>
      </c>
      <c r="G35" s="111" t="s">
        <v>54</v>
      </c>
      <c r="H35" s="112" t="s">
        <v>55</v>
      </c>
      <c r="I35" s="109" t="s">
        <v>62</v>
      </c>
      <c r="J35" s="22"/>
      <c r="K35" s="9"/>
      <c r="L35" s="9"/>
      <c r="M35" s="9"/>
      <c r="N35" s="9"/>
      <c r="O35" s="9"/>
      <c r="P35" s="9"/>
      <c r="Q35" s="1"/>
    </row>
    <row r="36" spans="2:17" ht="19.8" x14ac:dyDescent="0.45">
      <c r="B36" s="12"/>
      <c r="C36" s="181" t="s">
        <v>2</v>
      </c>
      <c r="D36" s="137" t="s">
        <v>4</v>
      </c>
      <c r="E36" s="100">
        <f>N12</f>
        <v>762025.2108</v>
      </c>
      <c r="F36" s="170">
        <f>Calc.!CK1179</f>
        <v>17005.63907659454</v>
      </c>
      <c r="G36" s="101">
        <f>Calc.!CL1179</f>
        <v>44.810148408288995</v>
      </c>
      <c r="H36" s="183">
        <f>Calc.!CM1179</f>
        <v>57.1</v>
      </c>
      <c r="I36" s="103">
        <f>Calc.!CN1179</f>
        <v>0.78476617177388786</v>
      </c>
      <c r="J36" s="22"/>
      <c r="K36" s="9"/>
      <c r="L36" s="9"/>
      <c r="M36" s="9"/>
      <c r="N36" s="9"/>
      <c r="O36" s="9"/>
      <c r="P36" s="9"/>
      <c r="Q36" s="1"/>
    </row>
    <row r="37" spans="2:17" ht="19.8" x14ac:dyDescent="0.45">
      <c r="B37" s="12"/>
      <c r="C37" s="182"/>
      <c r="D37" s="137" t="s">
        <v>5</v>
      </c>
      <c r="E37" s="102">
        <f>P18</f>
        <v>358294.61885000003</v>
      </c>
      <c r="F37" s="170"/>
      <c r="G37" s="101">
        <f>Calc.!CL1180</f>
        <v>21.069165189042117</v>
      </c>
      <c r="H37" s="184"/>
      <c r="I37" s="103">
        <f>Calc.!CN1180</f>
        <v>0.36898713115660448</v>
      </c>
      <c r="J37" s="22"/>
      <c r="K37" s="9"/>
      <c r="L37" s="9"/>
      <c r="M37" s="9"/>
      <c r="N37" s="9"/>
      <c r="O37" s="9"/>
      <c r="P37" s="9"/>
      <c r="Q37" s="1"/>
    </row>
    <row r="38" spans="2:17" ht="19.8" x14ac:dyDescent="0.45">
      <c r="B38" s="12"/>
      <c r="C38" s="186" t="s">
        <v>3</v>
      </c>
      <c r="D38" s="137" t="s">
        <v>4</v>
      </c>
      <c r="E38" s="100">
        <f>N13</f>
        <v>322272.31627499999</v>
      </c>
      <c r="F38" s="170"/>
      <c r="G38" s="101">
        <f>Calc.!CL1181</f>
        <v>18.950908861670168</v>
      </c>
      <c r="H38" s="184"/>
      <c r="I38" s="103">
        <f>Calc.!CN1181</f>
        <v>0.33188982244606247</v>
      </c>
      <c r="J38" s="22"/>
      <c r="K38" s="9"/>
      <c r="L38" s="9"/>
      <c r="M38" s="9"/>
      <c r="N38" s="9"/>
      <c r="O38" s="9"/>
      <c r="P38" s="9"/>
      <c r="Q38" s="1"/>
    </row>
    <row r="39" spans="2:17" ht="19.8" x14ac:dyDescent="0.45">
      <c r="B39" s="12"/>
      <c r="C39" s="187"/>
      <c r="D39" s="137" t="s">
        <v>5</v>
      </c>
      <c r="E39" s="100">
        <f>P19</f>
        <v>125630.0258094</v>
      </c>
      <c r="F39" s="170"/>
      <c r="G39" s="101">
        <f>Calc.!CL1182</f>
        <v>7.3875509907951082</v>
      </c>
      <c r="H39" s="185"/>
      <c r="I39" s="103">
        <f>Calc.!CN1182</f>
        <v>0.12937917672145549</v>
      </c>
      <c r="J39" s="22"/>
      <c r="K39" s="9"/>
      <c r="L39" s="9"/>
      <c r="M39" s="9"/>
      <c r="N39" s="9"/>
      <c r="O39" s="9"/>
      <c r="P39" s="9"/>
      <c r="Q39" s="1"/>
    </row>
    <row r="40" spans="2:17" ht="19.8" x14ac:dyDescent="0.45">
      <c r="B40" s="12"/>
      <c r="C40" s="22"/>
      <c r="D40" s="22"/>
      <c r="E40" s="22"/>
      <c r="F40" s="22"/>
      <c r="G40" s="22"/>
      <c r="H40" s="22"/>
      <c r="I40" s="22"/>
      <c r="J40" s="22"/>
      <c r="K40" s="9"/>
      <c r="L40" s="9"/>
      <c r="M40" s="9"/>
      <c r="N40" s="9"/>
      <c r="O40" s="9"/>
      <c r="P40" s="9"/>
      <c r="Q40" s="1"/>
    </row>
    <row r="41" spans="2:17" ht="19.8" x14ac:dyDescent="0.45">
      <c r="B41" s="11"/>
      <c r="C41" s="21"/>
      <c r="D41" s="21"/>
      <c r="E41" s="21"/>
      <c r="F41" s="21"/>
      <c r="G41" s="21"/>
      <c r="H41" s="21"/>
      <c r="I41" s="21"/>
      <c r="J41" s="21"/>
      <c r="K41" s="10"/>
      <c r="L41" s="10"/>
      <c r="M41" s="10"/>
      <c r="N41" s="10"/>
      <c r="O41" s="10"/>
      <c r="P41" s="10"/>
    </row>
    <row r="42" spans="2:17" ht="19.8" x14ac:dyDescent="0.45">
      <c r="C42" s="10"/>
      <c r="D42" s="10"/>
      <c r="E42" s="10"/>
      <c r="F42" s="10"/>
      <c r="G42" s="10"/>
      <c r="H42" s="10"/>
      <c r="I42" s="10"/>
      <c r="J42" s="10"/>
      <c r="K42" s="10"/>
      <c r="L42" s="10"/>
      <c r="M42" s="10"/>
      <c r="N42" s="10"/>
      <c r="O42" s="10"/>
      <c r="P42" s="10"/>
    </row>
  </sheetData>
  <sheetProtection password="83AF" sheet="1" objects="1" scenarios="1"/>
  <mergeCells count="11">
    <mergeCell ref="C36:C37"/>
    <mergeCell ref="F36:F39"/>
    <mergeCell ref="H36:H39"/>
    <mergeCell ref="C38:C39"/>
    <mergeCell ref="H16:H17"/>
    <mergeCell ref="C21:E21"/>
    <mergeCell ref="C22:E22"/>
    <mergeCell ref="C29:C30"/>
    <mergeCell ref="F29:F32"/>
    <mergeCell ref="H29:H32"/>
    <mergeCell ref="C31:C32"/>
  </mergeCells>
  <phoneticPr fontId="3"/>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詳細版の説明</vt:lpstr>
      <vt:lpstr>表1 入力</vt:lpstr>
      <vt:lpstr>表2 入力</vt:lpstr>
      <vt:lpstr>表3 入力</vt:lpstr>
      <vt:lpstr>Calc.</vt:lpstr>
      <vt:lpstr>出力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野村眞弓</dc:creator>
  <cp:lastModifiedBy>野村眞弓</cp:lastModifiedBy>
  <dcterms:created xsi:type="dcterms:W3CDTF">2016-12-16T02:04:44Z</dcterms:created>
  <dcterms:modified xsi:type="dcterms:W3CDTF">2017-02-08T05:56:57Z</dcterms:modified>
</cp:coreProperties>
</file>